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15" yWindow="-15" windowWidth="20730" windowHeight="8880"/>
  </bookViews>
  <sheets>
    <sheet name="Комфортная среда на 2026" sheetId="1" r:id="rId1"/>
  </sheets>
  <definedNames>
    <definedName name="Print_Titles" localSheetId="0">'Комфортная среда на 2026'!$5:$7</definedName>
    <definedName name="_xlnm.Print_Area" localSheetId="0">'Комфортная среда на 2026'!$A$1:$I$308</definedName>
  </definedNames>
  <calcPr calcId="145621"/>
</workbook>
</file>

<file path=xl/calcChain.xml><?xml version="1.0" encoding="utf-8"?>
<calcChain xmlns="http://schemas.openxmlformats.org/spreadsheetml/2006/main">
  <c r="L27" i="1"/>
  <c r="I298"/>
  <c r="I297"/>
  <c r="I296"/>
  <c r="I295"/>
  <c r="I294"/>
  <c r="I293"/>
  <c r="I287"/>
  <c r="I286"/>
  <c r="I285"/>
  <c r="I284"/>
  <c r="I283"/>
  <c r="I282"/>
  <c r="I275"/>
  <c r="I274"/>
  <c r="I261" l="1"/>
  <c r="I258" s="1"/>
  <c r="I263"/>
  <c r="I245"/>
  <c r="I242" s="1"/>
  <c r="I247"/>
  <c r="I240" l="1"/>
  <c r="I239"/>
  <c r="I238"/>
  <c r="I237"/>
  <c r="I234"/>
  <c r="I233"/>
  <c r="I232"/>
  <c r="I231"/>
  <c r="I224"/>
  <c r="I201"/>
  <c r="I198" s="1"/>
  <c r="H199"/>
  <c r="I214"/>
  <c r="I190" l="1"/>
  <c r="I187" s="1"/>
  <c r="I192"/>
  <c r="I179"/>
  <c r="I178"/>
  <c r="I177"/>
  <c r="I181"/>
  <c r="K179"/>
  <c r="K176" s="1"/>
  <c r="H184"/>
  <c r="K181"/>
  <c r="I164"/>
  <c r="I158"/>
  <c r="I170"/>
  <c r="I152"/>
  <c r="I150"/>
  <c r="I147" s="1"/>
  <c r="I124"/>
  <c r="I144"/>
  <c r="I141" s="1"/>
  <c r="I136"/>
  <c r="I130"/>
  <c r="I110"/>
  <c r="I107" s="1"/>
  <c r="I112"/>
  <c r="I118"/>
  <c r="I96"/>
  <c r="I98"/>
  <c r="I306" s="1"/>
  <c r="I101"/>
  <c r="I17"/>
  <c r="I308" s="1"/>
  <c r="I16"/>
  <c r="I48"/>
  <c r="J27"/>
  <c r="I93"/>
  <c r="I90" s="1"/>
  <c r="I84"/>
  <c r="I78"/>
  <c r="I72"/>
  <c r="I66"/>
  <c r="I60"/>
  <c r="I176" l="1"/>
  <c r="I305"/>
  <c r="I304" s="1"/>
  <c r="I307"/>
  <c r="I13"/>
  <c r="I54"/>
  <c r="I42"/>
  <c r="I36"/>
  <c r="I30"/>
  <c r="I24"/>
  <c r="I18"/>
  <c r="J101" l="1"/>
  <c r="K101"/>
  <c r="L101"/>
  <c r="M101"/>
  <c r="H102"/>
  <c r="H103"/>
  <c r="H101" s="1"/>
  <c r="H105"/>
  <c r="H33" l="1"/>
  <c r="H27"/>
  <c r="H93" l="1"/>
  <c r="H90" s="1"/>
  <c r="M90"/>
  <c r="L90"/>
  <c r="K90"/>
  <c r="J90"/>
  <c r="L16"/>
  <c r="H14" l="1"/>
  <c r="M15"/>
  <c r="M16"/>
  <c r="M17"/>
  <c r="K15"/>
  <c r="K16"/>
  <c r="K17"/>
  <c r="K14"/>
  <c r="L14"/>
  <c r="M14"/>
  <c r="J15"/>
  <c r="J16"/>
  <c r="J17"/>
  <c r="J14"/>
  <c r="L15"/>
  <c r="L17"/>
  <c r="M201"/>
  <c r="L201"/>
  <c r="J201"/>
  <c r="J198" s="1"/>
  <c r="H202"/>
  <c r="H201" l="1"/>
  <c r="J181" l="1"/>
  <c r="H87" l="1"/>
  <c r="H84" s="1"/>
  <c r="M84"/>
  <c r="L84"/>
  <c r="K84"/>
  <c r="J84"/>
  <c r="J224" l="1"/>
  <c r="H224" s="1"/>
  <c r="L139"/>
  <c r="L138"/>
  <c r="L230"/>
  <c r="I230" s="1"/>
  <c r="L236"/>
  <c r="I236" s="1"/>
  <c r="M10"/>
  <c r="M11"/>
  <c r="M12"/>
  <c r="M9"/>
  <c r="M305" s="1"/>
  <c r="M307" l="1"/>
  <c r="L245"/>
  <c r="H245" s="1"/>
  <c r="H133"/>
  <c r="K130"/>
  <c r="H144" l="1"/>
  <c r="H141" s="1"/>
  <c r="L141"/>
  <c r="J141"/>
  <c r="J136"/>
  <c r="H136" l="1"/>
  <c r="H234" l="1"/>
  <c r="H233"/>
  <c r="H232"/>
  <c r="H231"/>
  <c r="J230"/>
  <c r="H230" s="1"/>
  <c r="H240"/>
  <c r="H239"/>
  <c r="H238"/>
  <c r="H237"/>
  <c r="J236"/>
  <c r="H236" s="1"/>
  <c r="J13" l="1"/>
  <c r="H194"/>
  <c r="H189" s="1"/>
  <c r="H195"/>
  <c r="H190" s="1"/>
  <c r="M198" l="1"/>
  <c r="L198"/>
  <c r="H198" s="1"/>
  <c r="K198"/>
  <c r="L261"/>
  <c r="L256"/>
  <c r="L253" s="1"/>
  <c r="K150" l="1"/>
  <c r="H167"/>
  <c r="K164"/>
  <c r="J150"/>
  <c r="J170"/>
  <c r="K147" l="1"/>
  <c r="K139"/>
  <c r="K136" s="1"/>
  <c r="H21"/>
  <c r="H18" s="1"/>
  <c r="H28" l="1"/>
  <c r="H17" s="1"/>
  <c r="L181" l="1"/>
  <c r="H81"/>
  <c r="H78" s="1"/>
  <c r="M78"/>
  <c r="L78"/>
  <c r="K78"/>
  <c r="J78"/>
  <c r="H45" l="1"/>
  <c r="L192"/>
  <c r="H193"/>
  <c r="J110" l="1"/>
  <c r="J98"/>
  <c r="H228"/>
  <c r="H227"/>
  <c r="H226"/>
  <c r="H225"/>
  <c r="H218"/>
  <c r="H217"/>
  <c r="H216"/>
  <c r="H215"/>
  <c r="M214"/>
  <c r="H214" s="1"/>
  <c r="H69" l="1"/>
  <c r="K188" l="1"/>
  <c r="K189"/>
  <c r="K190"/>
  <c r="H298"/>
  <c r="H297"/>
  <c r="H296"/>
  <c r="H295"/>
  <c r="H294"/>
  <c r="H293"/>
  <c r="H287"/>
  <c r="H286"/>
  <c r="H285"/>
  <c r="H284"/>
  <c r="H283"/>
  <c r="H282"/>
  <c r="H275"/>
  <c r="H274"/>
  <c r="H266"/>
  <c r="H265"/>
  <c r="H260" s="1"/>
  <c r="L258"/>
  <c r="H251"/>
  <c r="H246" s="1"/>
  <c r="H250"/>
  <c r="H249"/>
  <c r="H244" s="1"/>
  <c r="H248"/>
  <c r="H243" s="1"/>
  <c r="L247"/>
  <c r="L242" s="1"/>
  <c r="L190"/>
  <c r="J190"/>
  <c r="L189"/>
  <c r="L191"/>
  <c r="L308" s="1"/>
  <c r="J191"/>
  <c r="L188"/>
  <c r="H185"/>
  <c r="H180" s="1"/>
  <c r="J179"/>
  <c r="H183"/>
  <c r="H178" s="1"/>
  <c r="L177"/>
  <c r="L179"/>
  <c r="J178"/>
  <c r="J177"/>
  <c r="H174"/>
  <c r="H173"/>
  <c r="H172"/>
  <c r="H171"/>
  <c r="L170"/>
  <c r="H170" s="1"/>
  <c r="H164"/>
  <c r="L164"/>
  <c r="J164"/>
  <c r="H161"/>
  <c r="J158"/>
  <c r="H155"/>
  <c r="H152" s="1"/>
  <c r="L152"/>
  <c r="J152"/>
  <c r="L151"/>
  <c r="L140" s="1"/>
  <c r="H151"/>
  <c r="L150"/>
  <c r="J147"/>
  <c r="L149"/>
  <c r="H149"/>
  <c r="L148"/>
  <c r="L137" s="1"/>
  <c r="H148"/>
  <c r="H130"/>
  <c r="H127"/>
  <c r="J124"/>
  <c r="L118"/>
  <c r="J118"/>
  <c r="H115"/>
  <c r="H112" s="1"/>
  <c r="M112"/>
  <c r="L112"/>
  <c r="K112"/>
  <c r="J112"/>
  <c r="L109"/>
  <c r="J109"/>
  <c r="H109"/>
  <c r="L108"/>
  <c r="J108"/>
  <c r="H108"/>
  <c r="M107"/>
  <c r="K107"/>
  <c r="H96"/>
  <c r="H97"/>
  <c r="H100"/>
  <c r="H99"/>
  <c r="L98"/>
  <c r="J96"/>
  <c r="M72"/>
  <c r="K72"/>
  <c r="J72"/>
  <c r="H72"/>
  <c r="M66"/>
  <c r="L66"/>
  <c r="K66"/>
  <c r="J66"/>
  <c r="H66"/>
  <c r="H63"/>
  <c r="M60"/>
  <c r="K60"/>
  <c r="J60"/>
  <c r="H57"/>
  <c r="H56"/>
  <c r="M54"/>
  <c r="K54"/>
  <c r="J54"/>
  <c r="H51"/>
  <c r="H48" s="1"/>
  <c r="M48"/>
  <c r="L48"/>
  <c r="K48"/>
  <c r="H42"/>
  <c r="M42"/>
  <c r="L42"/>
  <c r="K42"/>
  <c r="J42"/>
  <c r="H39"/>
  <c r="M36"/>
  <c r="L36"/>
  <c r="K36"/>
  <c r="J36"/>
  <c r="M30"/>
  <c r="K30"/>
  <c r="J30"/>
  <c r="H26"/>
  <c r="M24"/>
  <c r="L24"/>
  <c r="K24"/>
  <c r="J24"/>
  <c r="L18"/>
  <c r="K18"/>
  <c r="J18"/>
  <c r="H60" l="1"/>
  <c r="H16"/>
  <c r="H15"/>
  <c r="L96"/>
  <c r="H30"/>
  <c r="H24"/>
  <c r="L12"/>
  <c r="L136"/>
  <c r="L9"/>
  <c r="L305" s="1"/>
  <c r="J9"/>
  <c r="J305" s="1"/>
  <c r="H36"/>
  <c r="M306"/>
  <c r="M308"/>
  <c r="H263"/>
  <c r="H200"/>
  <c r="H188"/>
  <c r="K196"/>
  <c r="H196" s="1"/>
  <c r="K11"/>
  <c r="K307" s="1"/>
  <c r="H98"/>
  <c r="J192"/>
  <c r="J107"/>
  <c r="J176"/>
  <c r="K10"/>
  <c r="K306" s="1"/>
  <c r="L147"/>
  <c r="L187"/>
  <c r="H54"/>
  <c r="H179"/>
  <c r="L54"/>
  <c r="H121"/>
  <c r="H118" s="1"/>
  <c r="L110"/>
  <c r="L11" s="1"/>
  <c r="L307" s="1"/>
  <c r="L130"/>
  <c r="K13"/>
  <c r="L124"/>
  <c r="J189"/>
  <c r="J11"/>
  <c r="M13"/>
  <c r="H124"/>
  <c r="H158"/>
  <c r="H150"/>
  <c r="H147" s="1"/>
  <c r="L158"/>
  <c r="H181"/>
  <c r="K9"/>
  <c r="K305" s="1"/>
  <c r="L30"/>
  <c r="L60"/>
  <c r="L178"/>
  <c r="L10" s="1"/>
  <c r="H182"/>
  <c r="H177" s="1"/>
  <c r="H247"/>
  <c r="H242" s="1"/>
  <c r="H261"/>
  <c r="J12"/>
  <c r="J308" s="1"/>
  <c r="H305" l="1"/>
  <c r="H13"/>
  <c r="L107"/>
  <c r="L306"/>
  <c r="J307"/>
  <c r="M304"/>
  <c r="K191"/>
  <c r="K192"/>
  <c r="H192" s="1"/>
  <c r="J187"/>
  <c r="J10"/>
  <c r="J8" s="1"/>
  <c r="H176"/>
  <c r="H110"/>
  <c r="H107" s="1"/>
  <c r="L176"/>
  <c r="H258"/>
  <c r="M8"/>
  <c r="L13"/>
  <c r="H307" l="1"/>
  <c r="K187"/>
  <c r="H187" s="1"/>
  <c r="J306"/>
  <c r="H306" s="1"/>
  <c r="L8"/>
  <c r="K12"/>
  <c r="K308" s="1"/>
  <c r="K304" s="1"/>
  <c r="H191"/>
  <c r="L304" l="1"/>
  <c r="J304"/>
  <c r="H308"/>
  <c r="H304" s="1"/>
  <c r="K8"/>
</calcChain>
</file>

<file path=xl/sharedStrings.xml><?xml version="1.0" encoding="utf-8"?>
<sst xmlns="http://schemas.openxmlformats.org/spreadsheetml/2006/main" count="765" uniqueCount="212">
  <si>
    <t>Ответственный исполнитель</t>
  </si>
  <si>
    <t>Эжва</t>
  </si>
  <si>
    <t>УДИТИС</t>
  </si>
  <si>
    <t>УЖКХ</t>
  </si>
  <si>
    <t xml:space="preserve">Архитектура </t>
  </si>
  <si>
    <t>Источники финансирования</t>
  </si>
  <si>
    <t>Подпрограмма 1. "Благоустройство территорий МО ГО "Сыктывкар"</t>
  </si>
  <si>
    <t>всего</t>
  </si>
  <si>
    <t>ФБ</t>
  </si>
  <si>
    <t>РБ</t>
  </si>
  <si>
    <t>МБ</t>
  </si>
  <si>
    <t>ВИ</t>
  </si>
  <si>
    <t>Основное мероприятие 1. Благоустройство территорий общего пользования</t>
  </si>
  <si>
    <t>Мероприятие 1.1. Подготовка и обслуживание городского пляжа (мест отдыха у воды)</t>
  </si>
  <si>
    <t>Начальник отдела контроля за содержанием и эксплуатацией инфраструктуры городского хозяйства УЖКХ администрации МО ГО "Сыктывкар" А.А.Телегин; Заведующий отделом районного хозяйства администрации Эжвинского района МО ГО "Сыктывкар" Л.А. Симоненко</t>
  </si>
  <si>
    <t>Контрольное событие 1. Организовано открытие  и обслуживание городского пляжа (мест отдыха у воды)</t>
  </si>
  <si>
    <t>х</t>
  </si>
  <si>
    <t>август</t>
  </si>
  <si>
    <t xml:space="preserve">Мероприятие 1.2.  Содержание и ремонт общественных территорий:  парки, парковые зоны, памятные места, иные общественные территории (в том числе содержание фонтанов, береговой зоны, общественных туалетов) </t>
  </si>
  <si>
    <t>Начальник отдела экологии, озеленения, содержания общественных территорий УЖКХ администрации МО ГО "Сыктывкар" Е.М. Ефремова; Заведующий отделом районного хозяйства администрации Эжвинского района МО ГО "Сыктывкар" Л.А. Симоненко</t>
  </si>
  <si>
    <t>Контрольное событие 2. Выполнены работы по содержанию и ремонту общественных территорий: парки, парковые зоны, памятные места, иные общественные территории (в том числе содержание фонтанов, береговой зоны, общественных туалетов)</t>
  </si>
  <si>
    <t>ежемесячно</t>
  </si>
  <si>
    <t>Мероприятие 1.3. Содержание мест захоронения (кладбищ) и создание условий для организации ритуальных услуг</t>
  </si>
  <si>
    <t>Начальник отдела контроля за содержанием и эксплуатацией инфраструктуры городского хозяйства УЖКХ администрации МО ГО "Сыктывкар" А.А. Телегин; Заведующий отделом районного хозяйства администрации Эжвинского района МО ГО "Сыктывкар" Л.А. Симоненко</t>
  </si>
  <si>
    <t>Контрольное событие 3. Выполнены работы по содержанию мест захоронения (кладбищ)</t>
  </si>
  <si>
    <t xml:space="preserve">2 квартал,4 квартал </t>
  </si>
  <si>
    <t>Мероприятие 1.5. Организация бесперебойного функционирования ливневой канализации открытого и закрытого типа (в том числе анализы на выпусках ливневой канализации, устройство водоотводных труб)</t>
  </si>
  <si>
    <t>2,3 квартал</t>
  </si>
  <si>
    <t>ежеквартально</t>
  </si>
  <si>
    <t>Начальник отдела экологии, озеленения, содержания общественных территорий УЖКХ администрации МО ГО "Сыктывкар" Е.М. Ефремова</t>
  </si>
  <si>
    <t>Начальник отдела контроля за содержанием и эксплуатацией инфраструктуры городского хозяйства УЖКХ администрации МО ГО "Сыктывкар" А.А. Телегин;  Заведующий отделом районного хозяйства администрации Эжвинского района МО ГО "Сыктывкар" Л.А. Симоненко</t>
  </si>
  <si>
    <t>Мероприятие 2.1. Отлов и содержание  животных без владельцев</t>
  </si>
  <si>
    <t xml:space="preserve">Основное мероприятие 3. Озеленение территории </t>
  </si>
  <si>
    <t>Мероприятие 3.1. Содержание и обслуживание цветников и газонов, в том числе приобретение рассады</t>
  </si>
  <si>
    <t xml:space="preserve">Мероприятие 3.2. Проведение мероприятий по уничтожению агрессивного интродуцента - борщевика Сосновского </t>
  </si>
  <si>
    <t>Мероприятие 4.1. Уличное освещение (электроснабжение)</t>
  </si>
  <si>
    <t>Мероприятие 4.2. Содержание сетей уличного освещения</t>
  </si>
  <si>
    <t>Мероприятие 4.3. Ремонт сетей уличного освещения</t>
  </si>
  <si>
    <t>Мероприятие 4.4. Устройство сетей уличного освещения</t>
  </si>
  <si>
    <t>Начальник отдела контроля за содержанием и эксплуатацией инфраструктуры городского хозяйства УЖКХ администрации МО ГО "Сыктывкар" А.А. Телегин</t>
  </si>
  <si>
    <t>ежеквартально, начиная со 2 квартала</t>
  </si>
  <si>
    <t>Основное мероприятие 6. Инициативные проекты</t>
  </si>
  <si>
    <t>Основное мероприятие 7. Строительство и реконструкция объектов благоустройства</t>
  </si>
  <si>
    <t>x</t>
  </si>
  <si>
    <t>Начальник отдела контроля за содержанием и эксплуатацией инфраструктуры городского хозяйства УЖКХ администрации МО ГО "Сыктывкар" А.А.Телегин</t>
  </si>
  <si>
    <t>по мере необходимости</t>
  </si>
  <si>
    <t>Мероприятие 10.1. Вовлечение юридических лиц и граждан в благоустройство территорий</t>
  </si>
  <si>
    <t>Начальник отдела экологии, озеленения, содержания общественных территорий УЖКХ администрации МО ГО "Сыктывкар" Е.М. Ефремова; Заведующий отделом районного хозяйства администрации Эжвинского района МО ГО "Сыктывкар" Л.А. Симоненко, Заместитель начальника управления – заведующий отделом предпринимательства и торговли управления экономики и анализа администрации МО ГО «Сыктывкар» Миронович А.А.</t>
  </si>
  <si>
    <t>Заместитель начальника управления – заведующий отделом предпринимательства и торговли управления экономики и анализа администрации МО ГО «Сыктывкар» Миронович А.А., Заведующий отделом по экономическим вопросам и предпринимательству администрации Эжвинского района МО ГО "Сыктывкар" А.Н. Макеева</t>
  </si>
  <si>
    <t>Основное мероприятие 11. Организация работы муниципальной общественной комиссии по обеспечению реализации  проекта  "Формирование комфортной городской среды" на территории МО ГО "Сыктывкар"</t>
  </si>
  <si>
    <t>Мероприятие 11.1.Проведение заседаний муниципальной общественной комиссии по обеспечению реализации  проекта  "Формирование комфортной городской среды" на территории МО ГО "Сыктывкар"</t>
  </si>
  <si>
    <t>Начальник отдела экологии, озеленения, содержания общественных территорий УЖКХ администрации МО ГО "Сыктывкар" Е.М. Ефремова ; Заведующий отделом районного хозяйства администрации Эжвинского района МО ГО "Сыктывкар" Л.А. Симоненко</t>
  </si>
  <si>
    <t>Начальник отдела экологии, озеленения, содержания общественных территорий УЖКХ администрации МО ГО "Сыктывкар" Е.М. Ефремова;  Заведующий отделом районного хозяйства администрации Эжвинского района МО ГО "Сыктывкар" Л.А. Симоненко</t>
  </si>
  <si>
    <t>Основное мероприятие 12. Организация контроля за соблюдением Правил благоустройства МО ГО "Сыктывкар"</t>
  </si>
  <si>
    <t>Начальник Управления контроля администрации МО ГО "Сыктывкар" Ю.А.Шутникова, Начальник отдела экологии, озеленения, содержания общественных территорий УЖКХ администрации МО ГО "Сыктывкар" Е.М. Ефремова ; Начальник отдела контроля за управлением жилищным фондом  УЖКХ администрации МО ГО "Сыктывкар" Т.Н. Любаева; Заведующий отделом районного хозяйства администрации Эжвинского района МО ГО "Сыктывкар" Л.А. Симоненко, Начальник отдела контроля за содержанием и эксплуатацией инфраструктуры городского хозяйства УЖКХ администрации МО ГО "Сыктывкар" А.А. Телегин</t>
  </si>
  <si>
    <t>Мероприятие 12.1.Контроль за соблюдением правил благоустройства МО ГО "Сыктывкар"</t>
  </si>
  <si>
    <t>Муниципальная программа МО ГО "Сыктывкар" "Развитие современной городской среды"</t>
  </si>
  <si>
    <t>Основное мероприятие 2. Осуществление переданного государственного полномочия по организации деятельности по обращению с животными без владельцев</t>
  </si>
  <si>
    <t xml:space="preserve">Основное мероприятие 4. Организация уличного освещения </t>
  </si>
  <si>
    <t>Подпрограмма 2. "Управление реализацией проектами благоустройства на территории МО ГО "Сыктывкар"</t>
  </si>
  <si>
    <t>Основное мероприятие 9. Обеспечение информирования граждан о реализации мероприятий по благоустройству</t>
  </si>
  <si>
    <t xml:space="preserve">Мероприятие 9.1. Информирование  граждан о реализации мероприятий по благоустройству </t>
  </si>
  <si>
    <t>Начальник Управления контроля администрации МО ГО "Сыктывкар" Ю.А. Шутникова, Начальник отдела экологии, озеленения, содержания общественных территорий УЖКХ администрации МО ГО "Сыктывкар" Е.М. Ефремова ; Начальник отдела контроля за управлением жилищным фондом  УЖКХ администрации МО ГО "Сыктывкар" Т.Н. Любаева; Заведующий отделом районного хозяйства администрации Эжвинского района МО ГО "Сыктывкар" Л.А. Симоненко, Начальник отдела контроля за содержанием и эксплуатацией инфраструктуры городского хозяйства УЖКХ администрации МО ГО "Сыктывкар" А.А. Телегин</t>
  </si>
  <si>
    <t>Первый заместитель руководителя администрации МО ГО "Сыктывкар" А.Г.Гонтарь; Руководитель администрации Эжвинского района МО ГО "Сыктывкар" С.В. Воронин</t>
  </si>
  <si>
    <t>Первый заместитель руководителя администрации МО ГО "Сыктывкар" А.Г.Гонтарь; Руководитель Эжвинского района МО ГО "Сыктывкар" С.В. Воронин</t>
  </si>
  <si>
    <t>Заведующий отделом районного хозяйства администрации Эжвинского района МО ГО "Сыктывкар" Л.А. Симоненко</t>
  </si>
  <si>
    <t>Контрольное событие 5. Выполнены работы по содержанию и ремонту ливневой канализации открытого и закрытого типа (в том числе анализы на выпусках ливневой канализации, устройство водоотводных труб)</t>
  </si>
  <si>
    <t>Заместитель начальника УДИТиС администрации МО ГО "Сыктывкар"  Б.Н. Зимин</t>
  </si>
  <si>
    <t>Заместитель начальника УДИТиС администрации МО ГО "Сыктывкар"  Б.Н. Зимин; Заведующий отделом районного хозяйства администрации Эжвинского района МО ГО "Сыктывкар" Л.А. Симоненко</t>
  </si>
  <si>
    <t>Начальник отдела контроля за управлением жилищным фондом и содержанием территорий УЖКХ администрации МО ГО "Сыктывкар" Т.Н.Любаева</t>
  </si>
  <si>
    <t xml:space="preserve">Начальник отдела контроля за управлением жилищным фондом и содержанием территорий УЖКХ администрации МО ГО "Сыктывкар" Т.Н.Любаева </t>
  </si>
  <si>
    <t>Начальник Управления информации и социальных коммуникаций администрации МО ГО "Сыктывкар" М.Г. Лысаковская; Начальник отдела экологии, озеленения, содержания общественных территорий УЖКХ администрации МО ГО "Сыктывкар" Е.М. Ефремова;  Заведующий организационным отделом администрации Эжвинского района МО ГО "Сыктывкар" Л.А. Леушина; Заведующий отделом районного хозяйства администрации Эжвинского района МО ГО "Сыктывкар" Л.А. Симоненко</t>
  </si>
  <si>
    <t>Начальник Управления информации и социальных коммуникаций администрации МО ГО "Сыктывкар" М.Г. Лысаковская; Начальник отдела экологии, озеленения, содержания общественных территорий УЖКХ администрации МО ГО "Сыктывкар" Е.М. Ефремова;Заведующий организационным отделом администрации Эжвинского района МО ГО "Сыктывкар" Л.А. Леушина; Заведующий отделом районного хозяйства администрации Эжвинского района МО ГО "Сыктывкар" Л.А. Симоненко</t>
  </si>
  <si>
    <t>Начальник Управления информации и социальных коммуникаций администрации МО ГО "Сыктывкар" М.Г. Лысаковская; Начальник отдела экологии, озеленения, содержания общественных территорий УЖКХ администрации МО ГО "Сыктывкар" Е.М. Ефремова; Заведующий организационным отделом администрации Эжвинского района МО ГО "Сыктывкар" Л.А. Леушина; Заведующий отделом районного хозяйства администрации Эжвинского района МО ГО "Сыктывкар" Л.А. Симоненко</t>
  </si>
  <si>
    <t>Начальник УЖКХ администрации МО ГО "Сыктывкар" Н.В. Дайновский; Начальник УДИТиС администрации МО ГО "Сыктывкар"  Е.И. Колегов; Начальник УАГСиЗ администрации МО ГО "Сыктывкар" Е.В. Мартынова; Заведующий отделом районного хозяйства администрации Эжвинского района МО ГО "Сыктывкар" Л.А. Симоненко</t>
  </si>
  <si>
    <t>Начальник УЖКХ администрации МО ГО "Сыктывкар" Н.В. Дайновский; Руководитель администрации Эжвинского района МО ГО "Сыктывкар" С.В. Воронин</t>
  </si>
  <si>
    <t>Начальник УЖКХ администрации МО ГО "Сыктывкар" Н.В. Дайновский; Заведующий отделом районного хозяйства администрации Эжвинского района МО ГО "Сыктывкар" Л.А. Симоненко</t>
  </si>
  <si>
    <t>НачальникУЖКХ администрации МО ГО "Сыктывкар" Н.В. Дайновский</t>
  </si>
  <si>
    <t>Начальник отдела контроля за содержанием и эксплуатацией инфраструктуры городского хозяйства УЖКХ администрации МО ГО "Сыктывкар" А.А. Телегин, Заведующий отделом районного хозяйства администрации Эжвинского района МО ГО "Сыктывкар" Л.А. Симоненко</t>
  </si>
  <si>
    <t xml:space="preserve">Начальник отдела контроля за содержанием и эксплуатацией инфраструктуры городского хозяйства УЖКХ администрации МО ГО "Сыктывкар" А.А. Телегин, Заведующий отделом районного хозяйства администрации Эжвинского района МО ГО "Сыктывкар" Л.А. Симоненко </t>
  </si>
  <si>
    <t>Основное мероприятие 5.2. Качественное улучшение состояния территорий</t>
  </si>
  <si>
    <t>Основное мероприятие 3.1. Инвентаризация зеленых насаждений</t>
  </si>
  <si>
    <t xml:space="preserve"> Заведующий отделом районного хозяйства администрации Эжвинского района МО ГО "Сыктывкар" Л.А. Симоненко; Начальник отдела контроля за управлением жилищным фондом и содержанием территорий УЖКХ администрации МО ГО "Сыктывкар" Т.Н.Любаева</t>
  </si>
  <si>
    <t>Заведующий отделом районного хозяйства администрации Эжвинского района МО ГО "Сыктывкар" Л.А. Симоненко; Начальник отдела контроля за управлением жилищным фондом и содержанием территорий УЖКХ администрации МО ГО "Сыктывкар" Т.Н.Любаева</t>
  </si>
  <si>
    <t>Начальник УЖКХ администрации МО ГО "Сыктывкар" Н.В. Дайновский, Заведующий отделом районного хозяйства администрации Эжвинского района МО ГО "Сыктывкар" Л.А. Симоненко, Начальник отдела экологии, озеленения, содержания общественных территорий УЖКХ администрации МО ГО "Сыктывкар" Е.М. Ефремова,Заместитель начальника УДИТиС администрации МО ГО "Сыктывкар"  Б.Н. Зимин</t>
  </si>
  <si>
    <t>Начальник отдела контроля за содержанием и эксплуатацией инфраструктуры городского хозяйства УЖКХ администрации МО ГО "Сыктывкар" А.А. Телегин, Заведующий отделом районного хозяйства администрации Эжвинского района МО ГО "Сыктывкар" Л.А. Симоненко,  Начальник отдела экологии, озеленения, содержания общественных территорий УЖКХ администрации МО ГО "Сыктывкар" Е.М. Ефремова, Заместитель начальника УДИТиС администрации МО ГО "Сыктывкар"  Б.Н. Зимин</t>
  </si>
  <si>
    <t>Основное мероприятие 10. Организация вовлечения граждан и бизнеса в реализацию проектов по благоустройству</t>
  </si>
  <si>
    <t>Мероприятие 1.12. Ликвидация и рекультивация объектов размещения отходов</t>
  </si>
  <si>
    <t>Мероприятие 5.2.1. Реализация запланированных на 2026 год мероприятий по благоустройству дворовых территорий и общественных территорий</t>
  </si>
  <si>
    <t>Начальник УАГСиЗ администрации МО ГО "Сыктывкар" Е.В. Мартынова; Начальник УЖКХ администрации МО ГО "Сыктывкар" Н.В. Дайновский; Начальник БУ "УКС МО ГО "Сыктывкар" Е.В. Демина; Заведующий отделом районного хозяйства администрации Эжвинского района МО ГО "Сыктывкар" Л.А. Симоненко</t>
  </si>
  <si>
    <t>Начальник БУ "УКС МО ГО "Сыктывкар" Е.В. Демина</t>
  </si>
  <si>
    <t>Начальника БУ "УКС МО ГО "Сыктывкар" Е.В. Демина</t>
  </si>
  <si>
    <t>Мероприятие 1.6. Участие в организации деятельности по сбору твердых коммунальных отходов (в том числе содержание площадок и контейнеров)</t>
  </si>
  <si>
    <t xml:space="preserve">Контрольное событие 6. Выполнены работы по установке (демонтажу) контейнеров и площадок, содержанию бункерных площадок </t>
  </si>
  <si>
    <t>Мероприятие 1.7. Участие в организации деятельности по раздельному накоплению отходов</t>
  </si>
  <si>
    <t>Контрольное событие 7. Выполнены работы по организации раздельного сбора отходов</t>
  </si>
  <si>
    <t>Мероприятие 1.8. Мероприятия по освобождению территории от брошенных (бесхозяйных) разукомплектованных транспортных средств</t>
  </si>
  <si>
    <t xml:space="preserve">Контрольное событие 8. Выполнены работы по  освобождению территории от брошенных (бесхозяйных) разукомплектованных транспортных средств </t>
  </si>
  <si>
    <t>Мероприятие 1.9. Освобождение земельных участков от самовольно размещенных объектов</t>
  </si>
  <si>
    <t>Контрольное событие 9. Выполнены работы по  освобождению земельных участков от самовольно размещенных объектов</t>
  </si>
  <si>
    <t>Мероприятие 1.10. Организация предоставления выдачи ордера (разрешения) на производство земляных работ</t>
  </si>
  <si>
    <t>Контрольное событие 10. Выданы ордера (разрешения) на производство земляных работ</t>
  </si>
  <si>
    <t xml:space="preserve">Мероприятие 1.11. Благоустройство воинского участка "Аллея Героев" на территории Общественного кладбища "Верхнечовское новое кладбище" </t>
  </si>
  <si>
    <t>Контрольное событие 11. Выполнены работы по  благоустройству воинского участка "Аллея Героев" на территории Общественного кладбища "Верхнечовское новое кладбище"</t>
  </si>
  <si>
    <t>Мероприятие 3.3. Содержание многолетних насаждений и их воспроизводство</t>
  </si>
  <si>
    <t>Мероприятие 3.4. Обустройство и содержание «городских» лесов</t>
  </si>
  <si>
    <t>Мероприятие 7.2. Реконструкция участка ливневой канализации по ул. Весенняя</t>
  </si>
  <si>
    <t>Мероприятие 7.3. Реконструкция сквера "Аллея героев", в том числе малые архитектурные формы - комплекс "Вечный огонь", "Герои Советского Союза Коми земли", в т.ч. ПИР</t>
  </si>
  <si>
    <t xml:space="preserve">Начальник отдела экологии, озеленения, содержания общественных территорий УЖКХ администрации МО ГО "Сыктывкар" Е.М. Ефремова </t>
  </si>
  <si>
    <t>Контрольное событие 14. Выполнены работы по отлову и содержанию животных без владельцев</t>
  </si>
  <si>
    <t>Контрольное событие 15. Выполнены работы по содержанию и обслуживанию цветников и газонов, в том числе приобретение рассады, составление техзадания посадочного плана и вертикальной планировки цветников</t>
  </si>
  <si>
    <t>Контрольное событие 16. Выполнены работы по уничтожению агрессивного интродуцента - борщевика Сосновского</t>
  </si>
  <si>
    <t>Контрольное событие 17. Выполнены работы по содержанию многолетних насаждений и их воспроизводству</t>
  </si>
  <si>
    <t>Контрольное событие 18. Обеспечено выполнение полномочий  органов местного самоуправления в области лесных отношений</t>
  </si>
  <si>
    <t>Контрольное событие 20. Оплачена электроэнергия по уличному освещению</t>
  </si>
  <si>
    <t>Контрольное событие 21. Выполнены работы по содержанию сетей уличного освещения</t>
  </si>
  <si>
    <t>Контрольное событие 22. Выполнены работы по ремонту сетей уличного освещения</t>
  </si>
  <si>
    <t>Контрольное событие 23. Выполнены работы по устройству сетей уличного освещения (в том числе по подготовке ПСД)</t>
  </si>
  <si>
    <t>Контрольное событие 24. Выполнены работы по благоустройству дворовых территорий и общественных территорий</t>
  </si>
  <si>
    <t>Контрольное событие 26. Разработана и утверждена проектно-сметная документация по объекту</t>
  </si>
  <si>
    <t>Контрольное событие 30. Продолжена реализация энергосберегающих мероприятий по уличному освещению</t>
  </si>
  <si>
    <t>Контрольное событие 31. Опубликованы материалы в СМИ</t>
  </si>
  <si>
    <t>Контрольное событие 32. Проведены встречи с населением по обсуждению проектов благоустройства и реализации отдельных мероприятий регионального проекта "Формирование комфортной городской среды"</t>
  </si>
  <si>
    <t>Контрольное событие 33. Субъектам торговли, бытовых услуг и общественного питания направлены письма (при необходимости заключены соглашения) по вопросам благоустройства территорий</t>
  </si>
  <si>
    <t>Контрольное событие 34. Организовано проведение субботников, мероприятий по очистке территорий</t>
  </si>
  <si>
    <t>Контрольное событие 35. Составлены и размещены протоколы заседания муниципальной общественной комиссии по обеспечению реализации  проекта  "Формирование комфортной городской среды на территории МО ГО "Сыктывкар"</t>
  </si>
  <si>
    <t xml:space="preserve">Контрольное событие 36. Проведены контрольные (надзорные) и профилактические мероприятия (в том числе без взаимодействия) в рамках Федерального закона от 31.07.2020 N 248-ФЗ "О государственном контроле (надзоре) и муниципальном контроле в Российской Федерации" </t>
  </si>
  <si>
    <t xml:space="preserve">Мероприятие 3.1.1. Актуализация коммерческих предложений по проведению инвентаризации зеленых насаждений </t>
  </si>
  <si>
    <t>Контрольное событие 19. Подготовка расчета НМЦК</t>
  </si>
  <si>
    <t>Начальник отдела экологии, озеленения, содержания общественных территорий УЖКХ администрации МО ГО "Сыктывкар" Е.М. Ефремова; руководитель службы экономического и бухгалтерского учета УЖКХ администрации МО ГО "Сыктывкар" Н.М. Попова</t>
  </si>
  <si>
    <t>Контрольное событие 25. Реализованы народные проекты (наказы избирателей) в сфере благоустройства, а также выполнены работы в рамках проведения их отбора</t>
  </si>
  <si>
    <t>Мероприятие 6.1. Выполнение работ по реализации и их отбору народных проектов (наказов избирателей) в сфере благоустройства</t>
  </si>
  <si>
    <t xml:space="preserve">Контрольное событие 28.  Сбор коммерческих предложений по реализации проекта
</t>
  </si>
  <si>
    <t>Контрольное событие 29.  Сбор коммерческих предложений по реализации проекта</t>
  </si>
  <si>
    <t>Мероприятие 7.4. Реконструкция памятника "Воинам-интернационалистам" и сквера возле него, в т.ч. ПИР</t>
  </si>
  <si>
    <t>Мероприятие 7.1. Строительство противооползневых сооружений вблизи участка по адресу г. Сыктывкар, ул. Тентюковская, 353</t>
  </si>
  <si>
    <t>Основное мероприятие 8. Энергосбережение и повышение энергетической эффективности в сфере благоустройства</t>
  </si>
  <si>
    <t>Мероприятие 8.1. Энергосбережение и повышение энергетической эффективности уличного освещения</t>
  </si>
  <si>
    <t>Начальник отдела экологии, озеленения, содержания общественных территорий УЖКХ администрации МО ГО "Сыктывкар" Е.М. Ефремова; Заведующий отделом районного хозяйства администрации Эжвинского района МО ГО "Сыктывкар" Л.А. Симоненко, Начальник управления экономики и анализа администрации МО ГО «Сыктывкар» Ю.С. Разумова</t>
  </si>
  <si>
    <t>Контрольное событие 27. Выполнены строительно-монтажные работы участка ливневой канализации по ул. Весенняя</t>
  </si>
  <si>
    <t>Контрольное событие 4.  Выполнены работы по устройству и содержанию  пешеходных мостков</t>
  </si>
  <si>
    <t>Мероприятие 1.4. Устройство и содержание пешеходных мостков</t>
  </si>
  <si>
    <t>№ п/п</t>
  </si>
  <si>
    <t>1.1.</t>
  </si>
  <si>
    <t>1.2.</t>
  </si>
  <si>
    <t>1.3.</t>
  </si>
  <si>
    <t>1.4.</t>
  </si>
  <si>
    <t>1.5.</t>
  </si>
  <si>
    <t>1.6.</t>
  </si>
  <si>
    <t>1.7.</t>
  </si>
  <si>
    <t>1.8.</t>
  </si>
  <si>
    <t>1.9.</t>
  </si>
  <si>
    <t>1.10.</t>
  </si>
  <si>
    <t>1.11.</t>
  </si>
  <si>
    <t>1.12.</t>
  </si>
  <si>
    <t>1.13.</t>
  </si>
  <si>
    <t>Наименование подпрограммы, основного мероприятия, мероприятий, реализуемых в рамках основного мероприятия, контрольного события программы</t>
  </si>
  <si>
    <t xml:space="preserve">Статус мероприятия, контрольного события
</t>
  </si>
  <si>
    <t>2.1.</t>
  </si>
  <si>
    <t>3.1.</t>
  </si>
  <si>
    <t>3.2.</t>
  </si>
  <si>
    <t>3.3.</t>
  </si>
  <si>
    <t>3.4.</t>
  </si>
  <si>
    <t>4.1.</t>
  </si>
  <si>
    <t>5.1.</t>
  </si>
  <si>
    <t>5.2.</t>
  </si>
  <si>
    <t>5.3.</t>
  </si>
  <si>
    <t>5.4.</t>
  </si>
  <si>
    <t>6.1.</t>
  </si>
  <si>
    <t>7.1.</t>
  </si>
  <si>
    <t>8.1.</t>
  </si>
  <si>
    <t>8.2.</t>
  </si>
  <si>
    <t>8.3.</t>
  </si>
  <si>
    <t>8.4.</t>
  </si>
  <si>
    <t>9.1.</t>
  </si>
  <si>
    <t>10.1.</t>
  </si>
  <si>
    <t>11.1.</t>
  </si>
  <si>
    <t>12.1.</t>
  </si>
  <si>
    <t>13.1.</t>
  </si>
  <si>
    <t xml:space="preserve">Дата наступления и содержание мероприятия, контрольного события в отчетном периоде
</t>
  </si>
  <si>
    <t>План</t>
  </si>
  <si>
    <t>Факт</t>
  </si>
  <si>
    <t xml:space="preserve">Расходы на реализацию основного мероприятия, мероприятия программы, тыс. руб.
</t>
  </si>
  <si>
    <t xml:space="preserve">План на отчетную дату
</t>
  </si>
  <si>
    <t xml:space="preserve">Кассовое исполнение на отчетную дату
</t>
  </si>
  <si>
    <t>31.01.2026, 29.02.2026, 31.03.2026.
Ежемесячно проводятся работы по содержанию мест захоронения (кладбищ).</t>
  </si>
  <si>
    <t>Срок не наступил</t>
  </si>
  <si>
    <t xml:space="preserve">Выполнено в срок </t>
  </si>
  <si>
    <t>Срок не наступпил</t>
  </si>
  <si>
    <t xml:space="preserve">Срок не наступил </t>
  </si>
  <si>
    <t>Срок не наступил.</t>
  </si>
  <si>
    <t>31.03.2026                                                                                                                                        За 1 квартал 2026 года выдано 93 ордера (разрешения) на производство земляных работ</t>
  </si>
  <si>
    <t xml:space="preserve">31.03.2026                                                                                                                                                             1) проведены контрольные (надзорные) мероприятия без взаимодействия с контролируемыми лицами в отношении 560 объектов контроля; 2) проведено 24 устных консультирования; 3) объявлено 338 предостережений о недопустимости нарушения обязательных требований; 4) выдано 33 предписания об устранении нарушений обязательных требований; 5) проведено 7 профилактических визитов.                                                                                      </t>
  </si>
  <si>
    <t xml:space="preserve"> 26.01.2026, 11.03.2026, 17.03.2026, 31.03.2026                                                                                                   За 1 квартал 2026 года  составлены и размещены протоколы заседания муниципальной общественной комиссии по обеспечению реализации  проекта  "Формирование комфортной городской среды на территории МО ГО "Сыктывкар".
</t>
  </si>
  <si>
    <t>31.03.2026                                                                                                                     За отчётный период силами УИиСК подготовлено и опубликовано более 50 пресс-релизов и постов в социальных сетях по теме реализации программы «Развитие современной городской среды». Данные информационные материалы публиковывались на официальном сайте администрации МО ГО «Сыктывкар» (сыктывкар.рф), в официальной  группе администрации МО ГО «Сыктывкар», на страничках подведомственных 
учреждений образования и пригородных посёлков, лидеров общественного мнения, блоггеров в социальной сети «Вконтакте» (https://vk.com/amogosykt), а также в газете «Панорама Столицы».
Также каждый пресс-релиз был направлен в городские и республиканские средства массовой информации путём e-mail рассылки. В результате получено более 20 публикаций по указанной теме.</t>
  </si>
  <si>
    <r>
      <t xml:space="preserve">31.03.2026                                                                                                                 За 1 квартал 2026 года выполнены работы по отлову 14 </t>
    </r>
    <r>
      <rPr>
        <sz val="10"/>
        <color rgb="FFFF0000"/>
        <rFont val="Times New Roman"/>
        <family val="1"/>
        <charset val="204"/>
      </rPr>
      <t xml:space="preserve"> </t>
    </r>
    <r>
      <rPr>
        <sz val="10"/>
        <rFont val="Times New Roman"/>
        <family val="1"/>
        <charset val="204"/>
      </rPr>
      <t>животных без владельцев, в т.ч. по Эжвинского району - 9.</t>
    </r>
  </si>
  <si>
    <t xml:space="preserve"> Форма мониторинга
реализации муниципальной программы (квартальная)
Наименование муниципальной программы: Развитие современной городской среды
отчетный период 3 месяца 2026 г.
Ответственный исполнитель: Управление жилищно-коммунального хозяйства администрации МО ГО "Сыктывкар"
</t>
  </si>
  <si>
    <t>31.01.2026, 28.02.2026, 31.03.2026                                                                                      Ежемесячно производится оплата электроэнергии по уличному освещению. Потреблено электроэнергии  1 250 535 кВт.ч.</t>
  </si>
  <si>
    <t>31.01.2026, 28.02.2026, 31.03.2026.
Ежемесячно проводятся работы по содержанию и ремонту общественных территорий (сквер в районе дома № 48 по ул. Димитрова, г. Сыктывкара, сквер в районе МОУ "Средняя общеобразовательная школа № 1" г. Сыктывкара, сквер и общественная территория по ул. Корабельная г. Сыктывкара, детская площадка на территории п.г.т. Седкыркещ г. Сыктывкара, бульвары и объекты благоустройства на территории МО ГО "Сыктывкар", игровой площадки, расположенной по адресу: г. Сыктывкар, м. Заречье, ул. Озерная, д. 22, сквер по ул. Морозова г. Сыктывкара, сквер, район многоквартирного жилого дома по адресу: ул. Коммунистическая, 72 (за общежитием СГУ) г. Сыктывкара,  сквер, памятники, памятных мест, объектов благоустройства и территорий МО ГО "Сыктывкар", площадка для дрессировки и выгула собак вблизи дома 16а по улице Петрозаводская, скейт-парк в районе здания по ул. Ветеранов, 13/5 г. Сыктывкара,  территории общего пользования в районе жилого дома по адресу: ул. Малышева, 13 г. Сыктывкара,  общественная территория в п.г.т. Краснозатонский: площадь им. Е.В. Чепыгина г. Сыктывкара, территория общего пользования в районе МАУК «ЦДиК «Октябрь» г. Сыктывкара, сквер в районе пересечения ул. Снежная - Красноборская в п.г.т. Верхняя Максаковка г. Сыктывкара, мемориал в честь участников революционного движения и Гражданской войны, участников социалистического строительства в Коми крае). На територии Эжвинского района выполнена очистка территорий (в т.ч. детских и спортивных площадок, урн и скамеек) от снега и льда общей площадью 14437 м2.</t>
  </si>
  <si>
    <t>31.01.2026, 28.02.2026, 31.03.2026                                                           Ежемесячно выполняются работы по содержанию и ремонту ливневой канализации открытого и закрытого типа (в том числе анализы на выпусках ливневой канализации, устройство водоотводных труб), а именно:                                                                                                             - обеспечено содержание сети ливневой канализации протяженностью 83 321,44 м;
-  обеспечено содержание водопроводных канав и труб протяженностью 1 316,0 м.</t>
  </si>
  <si>
    <t>Срок не наступил.                                                                                                                    За 1 квартал 2026 года оказаны услуги по содержанию контейнерных площадок и контейнеров для сбора опасных отходов на территории  МО ГО "Сыктывкар",  по обращению с твердыми коммунальными отходами (04.02.2026, 30.03.2026).</t>
  </si>
  <si>
    <t>Контрольное событие 13. Подготовлены и направлены запросы коммерческих предложений по ликвидации несанкционированных свалок</t>
  </si>
  <si>
    <t>Мероприятие 1.13. Ликвидация несанкционированных свалок</t>
  </si>
  <si>
    <t>Контрольное событие 12. Разработка проекта ликвидации накопленного вреда окружающей среде</t>
  </si>
  <si>
    <t xml:space="preserve">31.01.2026, 28.02.2026, 31.03.2026                                                                                     Ежемесячно проводятся работы по содержанию сетей уличного освещения. Выполнено: ремонт светильников на месте их установки - 1 шт., замер нагрузок на линиях УО - 283 шт., ремонт (ревизия) щитов уличного освещения - 43 шт., замена ламп - 12 шт., выправка положения кронштейнов на месте их установки - 2 шт. </t>
  </si>
  <si>
    <t>Срок не наступил.                                                                                                                  Выполнено технологическое присоединение к электрическим сетям (фонари уличного освещения, ул. Ручейная) (03.02.2026).                                        На территории Эжвинского района выполнены работы по подготовке ПСД по объекту: "Обустройство стационарного наружного освещения по ул. Лесной" (23.03.2026).</t>
  </si>
  <si>
    <t>Срок не наступил.                                                                                                             За 1 квартал 2026 года оказаны услуги по проверке сметной стоимости по объекту на выполнение работ по благоустройству дворовых территорий (22.01.2026, 06.02.2026).</t>
  </si>
  <si>
    <t>Срок не наступил.
В 2024 г. заключен повторный контракт на 4 368,8 тыс. рублей и оплачен аванс в сумме 1 310,6 тыс. рублей. Работы планировалось выполнить и оплатить после получения положительного заключения государственной экспертизы.
В сентябре 2025 г. получено отрицательное заключение экспертизы. 
Контракт на повторную государственную экспертизу будет заключен в 2026 г. за счет средств подрядчика.</t>
  </si>
  <si>
    <t>13.02.2026, 27.03.2026
13.02.2026 в администрации п.г.т. Краснозатонский состоялась встреча жителей посёлка с главным архитектором администрации МО ГО «Сыктывкар» Владимиром Рунгом.
Темой обсуждения стал проект парка в микрорайоне Сосновая поляна, который планируется обустроить в 2026 году в рамках реализации федеральной прграммы «Формирование комфортной городской среды».    
27.03.2026 в п.г.т. Краснозатонский состоялась встреча активных жителей с главным архитектором города Сыктывкара Владимиром Якубовичем Рунгом и начальником Управления жилищно-коммунального хозяйства Николаем Валерьевичем Дайновским.
Главной темой обсуждения стал проект благоустройства парковой зоны в микрорайоне Сосновая поляна, реализуемый в рамках национального проекта "Инфраструктура для жизни"</t>
  </si>
  <si>
    <t>31.03.2026                                                                                                                                   В целях мониторинга соблюдения гражданами и организациями Правил благоустройства МО ГО «Сыктывкар» на постоянной основе проводятся осмотры территории МО ГО «Сыктывкар», за первый квартал 2026 г. проведено около 60 рейдов. В ходе осмотров выявлены факты наличия снежных масс, наледи, сосулек на крышах зданий. Руководителям/представителям ряда организаций в устной форме доведена информация о выявленных фактах нарушения Правил благоустройства и рекомендовано провести мероприятия по уборки снега, сосулек и наледи. По 18 объектам информация передана в Управление контроля. В адрес организаций были направлены письма о необходимости организации работ по очистке кровель и выступающих частей зданий и сооружений от наледи и снега, ограждению потенциально-опасных зон во избежание несчастных случаев.</t>
  </si>
  <si>
    <t xml:space="preserve">Срок не наступил.                                                                              Оказаны услуги по содержанию зоны отдыха граждан в 6 квартале городских лесов, расположенных на территории МО ГО"Сыктывкар"(05.02.2026, 04.03.2026 )     </t>
  </si>
  <si>
    <t>Э = ((12/36)+(61303,2/525388,4))/2*100 = 22,5% (Эффективна)</t>
  </si>
</sst>
</file>

<file path=xl/styles.xml><?xml version="1.0" encoding="utf-8"?>
<styleSheet xmlns="http://schemas.openxmlformats.org/spreadsheetml/2006/main">
  <numFmts count="4">
    <numFmt numFmtId="44" formatCode="_-* #,##0.00\ &quot;₽&quot;_-;\-* #,##0.00\ &quot;₽&quot;_-;_-* &quot;-&quot;??\ &quot;₽&quot;_-;_-@_-"/>
    <numFmt numFmtId="164" formatCode="#,##0.0"/>
    <numFmt numFmtId="165" formatCode="#,##0.0\ _₽;\-#,##0.0\ _₽"/>
    <numFmt numFmtId="166" formatCode="#,##0.000"/>
  </numFmts>
  <fonts count="7">
    <font>
      <sz val="11"/>
      <color theme="1"/>
      <name val="Calibri"/>
      <scheme val="minor"/>
    </font>
    <font>
      <sz val="10"/>
      <name val="Arial Cyr"/>
    </font>
    <font>
      <sz val="10"/>
      <name val="Times New Roman"/>
      <family val="1"/>
      <charset val="204"/>
    </font>
    <font>
      <sz val="11"/>
      <color theme="1"/>
      <name val="Calibri"/>
      <family val="2"/>
      <charset val="204"/>
      <scheme val="minor"/>
    </font>
    <font>
      <sz val="10"/>
      <color rgb="FF0000FF"/>
      <name val="Times New Roman"/>
      <family val="1"/>
      <charset val="204"/>
    </font>
    <font>
      <b/>
      <sz val="10"/>
      <name val="Times New Roman"/>
      <family val="1"/>
      <charset val="204"/>
    </font>
    <font>
      <sz val="10"/>
      <color rgb="FFFF0000"/>
      <name val="Times New Roman"/>
      <family val="1"/>
      <charset val="204"/>
    </font>
  </fonts>
  <fills count="19">
    <fill>
      <patternFill patternType="none"/>
    </fill>
    <fill>
      <patternFill patternType="gray125"/>
    </fill>
    <fill>
      <patternFill patternType="solid">
        <fgColor theme="0"/>
        <bgColor theme="0"/>
      </patternFill>
    </fill>
    <fill>
      <patternFill patternType="solid">
        <fgColor indexed="5"/>
        <bgColor indexed="5"/>
      </patternFill>
    </fill>
    <fill>
      <patternFill patternType="solid">
        <fgColor theme="3" tint="0.39997558519241921"/>
        <bgColor theme="8" tint="0.79998168889431442"/>
      </patternFill>
    </fill>
    <fill>
      <patternFill patternType="solid">
        <fgColor theme="5" tint="0.59999389629810485"/>
        <bgColor theme="9" tint="0.79998168889431442"/>
      </patternFill>
    </fill>
    <fill>
      <patternFill patternType="solid">
        <fgColor rgb="FF92D050"/>
        <bgColor rgb="FF92D050"/>
      </patternFill>
    </fill>
    <fill>
      <patternFill patternType="solid">
        <fgColor indexed="65"/>
        <bgColor indexed="26"/>
      </patternFill>
    </fill>
    <fill>
      <patternFill patternType="solid">
        <fgColor theme="0"/>
        <bgColor indexed="22"/>
      </patternFill>
    </fill>
    <fill>
      <patternFill patternType="solid">
        <fgColor theme="3" tint="0.39997558519241921"/>
        <bgColor indexed="22"/>
      </patternFill>
    </fill>
    <fill>
      <patternFill patternType="solid">
        <fgColor theme="5" tint="0.59999389629810485"/>
        <bgColor indexed="22"/>
      </patternFill>
    </fill>
    <fill>
      <patternFill patternType="solid">
        <fgColor rgb="FF92D050"/>
        <bgColor indexed="22"/>
      </patternFill>
    </fill>
    <fill>
      <patternFill patternType="solid">
        <fgColor theme="3" tint="0.39997558519241921"/>
        <bgColor indexed="5"/>
      </patternFill>
    </fill>
    <fill>
      <patternFill patternType="solid">
        <fgColor theme="5" tint="0.59999389629810485"/>
        <bgColor indexed="5"/>
      </patternFill>
    </fill>
    <fill>
      <patternFill patternType="solid">
        <fgColor indexed="5"/>
        <bgColor indexed="26"/>
      </patternFill>
    </fill>
    <fill>
      <patternFill patternType="solid">
        <fgColor theme="3" tint="0.39997558519241921"/>
        <bgColor indexed="26"/>
      </patternFill>
    </fill>
    <fill>
      <patternFill patternType="solid">
        <fgColor theme="5" tint="0.59999389629810485"/>
        <bgColor indexed="26"/>
      </patternFill>
    </fill>
    <fill>
      <patternFill patternType="solid">
        <fgColor rgb="FF92D050"/>
        <bgColor indexed="26"/>
      </patternFill>
    </fill>
    <fill>
      <patternFill patternType="solid">
        <fgColor theme="8"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5">
    <xf numFmtId="0" fontId="0" fillId="0" borderId="0"/>
    <xf numFmtId="0" fontId="1" fillId="0" borderId="0"/>
    <xf numFmtId="44" fontId="3" fillId="0" borderId="0" applyFont="0" applyFill="0" applyBorder="0" applyProtection="0"/>
    <xf numFmtId="0" fontId="1" fillId="0" borderId="0"/>
    <xf numFmtId="0" fontId="3" fillId="0" borderId="0"/>
  </cellStyleXfs>
  <cellXfs count="145">
    <xf numFmtId="0" fontId="0" fillId="0" borderId="0" xfId="0"/>
    <xf numFmtId="0" fontId="2" fillId="0" borderId="0" xfId="0" applyFont="1" applyAlignment="1">
      <alignment horizontal="center" vertical="center"/>
    </xf>
    <xf numFmtId="0" fontId="2" fillId="0" borderId="0" xfId="0" applyFont="1" applyAlignment="1">
      <alignment horizontal="center" vertical="top"/>
    </xf>
    <xf numFmtId="0" fontId="2" fillId="2" borderId="0" xfId="0" applyFont="1" applyFill="1" applyAlignment="1">
      <alignment horizontal="center" vertical="top"/>
    </xf>
    <xf numFmtId="0" fontId="2" fillId="3" borderId="0" xfId="0" applyFont="1" applyFill="1" applyAlignment="1">
      <alignment horizontal="center" vertical="top"/>
    </xf>
    <xf numFmtId="0" fontId="2" fillId="4" borderId="0" xfId="0" applyFont="1" applyFill="1" applyAlignment="1">
      <alignment horizontal="center" vertical="top"/>
    </xf>
    <xf numFmtId="0" fontId="2" fillId="5" borderId="0" xfId="0" applyFont="1" applyFill="1" applyAlignment="1">
      <alignment horizontal="center" vertical="top"/>
    </xf>
    <xf numFmtId="0" fontId="2" fillId="6" borderId="0" xfId="0" applyFont="1" applyFill="1" applyAlignment="1">
      <alignment horizontal="center" vertical="top"/>
    </xf>
    <xf numFmtId="164" fontId="2" fillId="3" borderId="1" xfId="0" applyNumberFormat="1" applyFont="1" applyFill="1" applyBorder="1" applyAlignment="1">
      <alignment horizontal="center" vertical="top" wrapText="1"/>
    </xf>
    <xf numFmtId="164" fontId="2" fillId="4" borderId="1" xfId="0" applyNumberFormat="1" applyFont="1" applyFill="1" applyBorder="1" applyAlignment="1">
      <alignment horizontal="center" vertical="top" wrapText="1"/>
    </xf>
    <xf numFmtId="164" fontId="2" fillId="5" borderId="1" xfId="0" applyNumberFormat="1" applyFont="1" applyFill="1" applyBorder="1" applyAlignment="1">
      <alignment horizontal="center" vertical="top" wrapText="1"/>
    </xf>
    <xf numFmtId="164" fontId="2" fillId="6" borderId="1" xfId="0" applyNumberFormat="1" applyFont="1" applyFill="1" applyBorder="1" applyAlignment="1">
      <alignment horizontal="center" vertical="top" wrapText="1"/>
    </xf>
    <xf numFmtId="164" fontId="2" fillId="3"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164" fontId="2" fillId="8" borderId="0" xfId="0" applyNumberFormat="1" applyFont="1" applyFill="1" applyAlignment="1">
      <alignment horizontal="center" vertical="center" wrapText="1" shrinkToFit="1"/>
    </xf>
    <xf numFmtId="164" fontId="2" fillId="3" borderId="0" xfId="0" applyNumberFormat="1" applyFont="1" applyFill="1" applyAlignment="1">
      <alignment horizontal="center" vertical="center" wrapText="1" shrinkToFit="1"/>
    </xf>
    <xf numFmtId="164" fontId="2" fillId="4" borderId="0" xfId="0" applyNumberFormat="1" applyFont="1" applyFill="1" applyAlignment="1">
      <alignment horizontal="center" vertical="center" wrapText="1" shrinkToFit="1"/>
    </xf>
    <xf numFmtId="164" fontId="2" fillId="5" borderId="0" xfId="0" applyNumberFormat="1" applyFont="1" applyFill="1" applyAlignment="1">
      <alignment horizontal="center" vertical="center" wrapText="1" shrinkToFit="1"/>
    </xf>
    <xf numFmtId="164" fontId="2" fillId="6" borderId="0" xfId="0" applyNumberFormat="1" applyFont="1" applyFill="1" applyAlignment="1">
      <alignment horizontal="center" vertical="center" wrapText="1" shrinkToFit="1"/>
    </xf>
    <xf numFmtId="4" fontId="2" fillId="5" borderId="0" xfId="0" applyNumberFormat="1" applyFont="1" applyFill="1" applyAlignment="1">
      <alignment horizontal="center" vertical="top"/>
    </xf>
    <xf numFmtId="0" fontId="4" fillId="0" borderId="0" xfId="0" applyFont="1" applyAlignment="1">
      <alignment horizontal="center" vertical="center"/>
    </xf>
    <xf numFmtId="0" fontId="4" fillId="7" borderId="0" xfId="0" applyFont="1" applyFill="1" applyAlignment="1">
      <alignment horizontal="center" vertical="center"/>
    </xf>
    <xf numFmtId="0" fontId="4" fillId="3" borderId="0" xfId="0" applyFont="1" applyFill="1" applyAlignment="1">
      <alignment horizontal="center" vertical="top"/>
    </xf>
    <xf numFmtId="0" fontId="4" fillId="4" borderId="0" xfId="0" applyFont="1" applyFill="1" applyAlignment="1">
      <alignment horizontal="center" vertical="top"/>
    </xf>
    <xf numFmtId="0" fontId="4" fillId="5" borderId="0" xfId="0" applyFont="1" applyFill="1" applyAlignment="1">
      <alignment horizontal="center" vertical="top"/>
    </xf>
    <xf numFmtId="0" fontId="4" fillId="6" borderId="0" xfId="0" applyFont="1" applyFill="1" applyAlignment="1">
      <alignment horizontal="center" vertical="top"/>
    </xf>
    <xf numFmtId="0" fontId="2" fillId="3" borderId="1"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5" borderId="1" xfId="0" applyFont="1" applyFill="1" applyBorder="1" applyAlignment="1">
      <alignment horizontal="center" vertical="center" shrinkToFit="1"/>
    </xf>
    <xf numFmtId="0" fontId="2" fillId="6" borderId="1" xfId="0" applyFont="1" applyFill="1" applyBorder="1" applyAlignment="1">
      <alignment horizontal="center" vertical="center" shrinkToFi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shrinkToFit="1"/>
    </xf>
    <xf numFmtId="164" fontId="2" fillId="9" borderId="1" xfId="0" applyNumberFormat="1" applyFont="1" applyFill="1" applyBorder="1" applyAlignment="1">
      <alignment horizontal="center" vertical="center" wrapText="1" shrinkToFit="1"/>
    </xf>
    <xf numFmtId="164" fontId="2" fillId="10" borderId="1" xfId="0" applyNumberFormat="1" applyFont="1" applyFill="1" applyBorder="1" applyAlignment="1">
      <alignment horizontal="center" vertical="center" wrapText="1" shrinkToFit="1"/>
    </xf>
    <xf numFmtId="164" fontId="2" fillId="11" borderId="1" xfId="0" applyNumberFormat="1" applyFont="1" applyFill="1" applyBorder="1" applyAlignment="1">
      <alignment horizontal="center" vertical="center" wrapText="1" shrinkToFit="1"/>
    </xf>
    <xf numFmtId="166" fontId="2" fillId="3" borderId="1" xfId="0" applyNumberFormat="1" applyFont="1" applyFill="1" applyBorder="1" applyAlignment="1">
      <alignment horizontal="center" vertical="center" wrapText="1" shrinkToFit="1"/>
    </xf>
    <xf numFmtId="166" fontId="2" fillId="9" borderId="1" xfId="0" applyNumberFormat="1" applyFont="1" applyFill="1" applyBorder="1" applyAlignment="1">
      <alignment horizontal="center" vertical="center" wrapText="1" shrinkToFit="1"/>
    </xf>
    <xf numFmtId="166" fontId="2" fillId="10" borderId="1" xfId="0" applyNumberFormat="1" applyFont="1" applyFill="1" applyBorder="1" applyAlignment="1">
      <alignment horizontal="center" vertical="center" wrapText="1" shrinkToFit="1"/>
    </xf>
    <xf numFmtId="166" fontId="2" fillId="11" borderId="1" xfId="0" applyNumberFormat="1" applyFont="1" applyFill="1" applyBorder="1" applyAlignment="1">
      <alignment horizontal="center" vertical="center" wrapText="1" shrinkToFit="1"/>
    </xf>
    <xf numFmtId="4" fontId="2" fillId="3" borderId="1" xfId="0" applyNumberFormat="1" applyFont="1" applyFill="1" applyBorder="1" applyAlignment="1">
      <alignment horizontal="center" vertical="center" wrapText="1" shrinkToFit="1"/>
    </xf>
    <xf numFmtId="4" fontId="2" fillId="12" borderId="1" xfId="0" applyNumberFormat="1" applyFont="1" applyFill="1" applyBorder="1" applyAlignment="1">
      <alignment horizontal="center" vertical="center" wrapText="1" shrinkToFit="1"/>
    </xf>
    <xf numFmtId="4" fontId="2" fillId="13" borderId="1" xfId="0" applyNumberFormat="1" applyFont="1" applyFill="1" applyBorder="1" applyAlignment="1">
      <alignment horizontal="center" vertical="center" wrapText="1" shrinkToFit="1"/>
    </xf>
    <xf numFmtId="164" fontId="2" fillId="12" borderId="1" xfId="0" applyNumberFormat="1" applyFont="1" applyFill="1" applyBorder="1" applyAlignment="1">
      <alignment horizontal="center" vertical="center" wrapText="1" shrinkToFit="1"/>
    </xf>
    <xf numFmtId="164" fontId="2" fillId="13" borderId="1" xfId="0" applyNumberFormat="1" applyFont="1" applyFill="1" applyBorder="1" applyAlignment="1">
      <alignment horizontal="center" vertical="center" wrapText="1" shrinkToFit="1"/>
    </xf>
    <xf numFmtId="164" fontId="2" fillId="4" borderId="1" xfId="0" applyNumberFormat="1" applyFont="1" applyFill="1" applyBorder="1" applyAlignment="1">
      <alignment horizontal="center" vertical="center" wrapText="1" shrinkToFit="1"/>
    </xf>
    <xf numFmtId="164" fontId="2" fillId="5" borderId="1" xfId="0" applyNumberFormat="1" applyFont="1" applyFill="1" applyBorder="1" applyAlignment="1">
      <alignment horizontal="center" vertical="center" wrapText="1" shrinkToFit="1"/>
    </xf>
    <xf numFmtId="164" fontId="2" fillId="6" borderId="1" xfId="0" applyNumberFormat="1" applyFont="1" applyFill="1" applyBorder="1" applyAlignment="1">
      <alignment horizontal="center" vertical="center" wrapText="1" shrinkToFit="1"/>
    </xf>
    <xf numFmtId="164" fontId="2" fillId="14" borderId="1" xfId="0" applyNumberFormat="1" applyFont="1" applyFill="1" applyBorder="1" applyAlignment="1">
      <alignment horizontal="center" vertical="center" wrapText="1" shrinkToFit="1"/>
    </xf>
    <xf numFmtId="164" fontId="2" fillId="15" borderId="1" xfId="0" applyNumberFormat="1" applyFont="1" applyFill="1" applyBorder="1" applyAlignment="1">
      <alignment horizontal="center" vertical="center" wrapText="1" shrinkToFit="1"/>
    </xf>
    <xf numFmtId="164" fontId="2" fillId="16" borderId="1" xfId="0" applyNumberFormat="1" applyFont="1" applyFill="1" applyBorder="1" applyAlignment="1">
      <alignment horizontal="center" vertical="center" wrapText="1" shrinkToFit="1"/>
    </xf>
    <xf numFmtId="164" fontId="2" fillId="17" borderId="1" xfId="0" applyNumberFormat="1" applyFont="1" applyFill="1" applyBorder="1" applyAlignment="1">
      <alignment horizontal="center" vertical="center" wrapText="1" shrinkToFit="1"/>
    </xf>
    <xf numFmtId="164" fontId="2" fillId="3" borderId="1" xfId="0" applyNumberFormat="1" applyFont="1" applyFill="1" applyBorder="1" applyAlignment="1">
      <alignment horizontal="center" vertical="center" shrinkToFit="1"/>
    </xf>
    <xf numFmtId="164" fontId="2" fillId="4" borderId="1" xfId="0" applyNumberFormat="1" applyFont="1" applyFill="1" applyBorder="1" applyAlignment="1">
      <alignment horizontal="center" vertical="center" shrinkToFit="1"/>
    </xf>
    <xf numFmtId="164" fontId="2" fillId="5" borderId="1" xfId="0" applyNumberFormat="1" applyFont="1" applyFill="1" applyBorder="1" applyAlignment="1">
      <alignment horizontal="center" vertical="center" shrinkToFit="1"/>
    </xf>
    <xf numFmtId="164" fontId="2" fillId="6" borderId="1" xfId="0" applyNumberFormat="1" applyFont="1" applyFill="1" applyBorder="1" applyAlignment="1">
      <alignment horizontal="center" vertical="center" shrinkToFit="1"/>
    </xf>
    <xf numFmtId="164" fontId="2" fillId="12" borderId="1" xfId="0" applyNumberFormat="1" applyFont="1" applyFill="1" applyBorder="1" applyAlignment="1">
      <alignment horizontal="center" vertical="center" shrinkToFit="1"/>
    </xf>
    <xf numFmtId="0" fontId="2" fillId="8" borderId="0" xfId="0" applyFont="1" applyFill="1" applyAlignment="1">
      <alignment horizontal="left" vertical="center" wrapText="1"/>
    </xf>
    <xf numFmtId="0" fontId="2" fillId="8" borderId="0" xfId="0" applyFont="1" applyFill="1" applyAlignment="1">
      <alignment horizontal="center" vertical="center" wrapText="1"/>
    </xf>
    <xf numFmtId="14" fontId="2" fillId="8" borderId="0" xfId="0" applyNumberFormat="1" applyFont="1" applyFill="1" applyAlignment="1">
      <alignment horizontal="center" vertical="center" wrapText="1"/>
    </xf>
    <xf numFmtId="0" fontId="2" fillId="8" borderId="0" xfId="0" applyFont="1" applyFill="1" applyAlignment="1">
      <alignment horizontal="left" vertical="center"/>
    </xf>
    <xf numFmtId="0" fontId="2" fillId="0" borderId="1" xfId="0" applyFont="1" applyFill="1" applyBorder="1" applyAlignment="1">
      <alignment horizontal="left" vertical="center"/>
    </xf>
    <xf numFmtId="164" fontId="2" fillId="0" borderId="1" xfId="0" applyNumberFormat="1" applyFont="1" applyFill="1" applyBorder="1" applyAlignment="1">
      <alignment horizontal="center" vertical="center" wrapText="1" shrinkToFit="1"/>
    </xf>
    <xf numFmtId="0" fontId="5" fillId="2" borderId="5" xfId="0" applyFont="1" applyFill="1" applyBorder="1" applyAlignment="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top" wrapText="1"/>
    </xf>
    <xf numFmtId="164" fontId="2"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top" wrapText="1"/>
    </xf>
    <xf numFmtId="165" fontId="2" fillId="0" borderId="1" xfId="2" applyNumberFormat="1" applyFont="1" applyFill="1" applyBorder="1" applyAlignment="1">
      <alignment horizontal="center" vertical="center" wrapText="1" shrinkToFit="1"/>
    </xf>
    <xf numFmtId="0" fontId="5" fillId="2" borderId="5" xfId="0" applyFont="1" applyFill="1" applyBorder="1" applyAlignment="1">
      <alignment horizontal="center" vertical="center"/>
    </xf>
    <xf numFmtId="0" fontId="5" fillId="0" borderId="0" xfId="0" applyFont="1" applyAlignment="1">
      <alignment horizontal="righ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4" borderId="2" xfId="0" applyNumberFormat="1" applyFont="1" applyFill="1" applyBorder="1" applyAlignment="1">
      <alignment horizontal="center" vertical="top" wrapText="1"/>
    </xf>
    <xf numFmtId="164" fontId="2" fillId="4" borderId="3" xfId="0" applyNumberFormat="1" applyFont="1" applyFill="1" applyBorder="1" applyAlignment="1">
      <alignment horizontal="center" vertical="top" wrapText="1"/>
    </xf>
    <xf numFmtId="164" fontId="2" fillId="4" borderId="4" xfId="0" applyNumberFormat="1" applyFont="1" applyFill="1" applyBorder="1" applyAlignment="1">
      <alignment horizontal="center" vertical="top" wrapText="1"/>
    </xf>
    <xf numFmtId="164" fontId="2" fillId="5" borderId="2" xfId="0" applyNumberFormat="1" applyFont="1" applyFill="1" applyBorder="1" applyAlignment="1">
      <alignment horizontal="center" vertical="top" wrapText="1"/>
    </xf>
    <xf numFmtId="164" fontId="2" fillId="5" borderId="3" xfId="0" applyNumberFormat="1" applyFont="1" applyFill="1" applyBorder="1" applyAlignment="1">
      <alignment horizontal="center" vertical="top" wrapText="1"/>
    </xf>
    <xf numFmtId="164" fontId="2" fillId="5" borderId="4" xfId="0" applyNumberFormat="1" applyFont="1" applyFill="1" applyBorder="1" applyAlignment="1">
      <alignment horizontal="center" vertical="top" wrapText="1"/>
    </xf>
    <xf numFmtId="164" fontId="2" fillId="6" borderId="2" xfId="0" applyNumberFormat="1" applyFont="1" applyFill="1" applyBorder="1" applyAlignment="1">
      <alignment horizontal="center" vertical="top" wrapText="1"/>
    </xf>
    <xf numFmtId="164" fontId="2" fillId="6" borderId="3" xfId="0" applyNumberFormat="1" applyFont="1" applyFill="1" applyBorder="1" applyAlignment="1">
      <alignment horizontal="center" vertical="top" wrapText="1"/>
    </xf>
    <xf numFmtId="164" fontId="2" fillId="6" borderId="4" xfId="0" applyNumberFormat="1" applyFont="1" applyFill="1" applyBorder="1" applyAlignment="1">
      <alignment horizontal="center" vertical="top"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14" fontId="2" fillId="0" borderId="2"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14" fontId="2" fillId="0"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164" fontId="2" fillId="3" borderId="2" xfId="0" applyNumberFormat="1" applyFont="1" applyFill="1" applyBorder="1" applyAlignment="1">
      <alignment horizontal="center" vertical="top" wrapText="1"/>
    </xf>
    <xf numFmtId="164" fontId="2" fillId="3" borderId="3" xfId="0" applyNumberFormat="1" applyFont="1" applyFill="1" applyBorder="1" applyAlignment="1">
      <alignment horizontal="center" vertical="top" wrapText="1"/>
    </xf>
    <xf numFmtId="164" fontId="2" fillId="3" borderId="4" xfId="0" applyNumberFormat="1" applyFont="1" applyFill="1" applyBorder="1" applyAlignment="1">
      <alignment horizontal="center" vertical="top" wrapText="1"/>
    </xf>
    <xf numFmtId="0" fontId="5" fillId="0" borderId="0" xfId="0" applyFont="1" applyAlignment="1">
      <alignment horizontal="right" vertical="center" wrapText="1"/>
    </xf>
    <xf numFmtId="0" fontId="2" fillId="0" borderId="0" xfId="0" applyFont="1" applyAlignment="1">
      <alignment horizontal="center" vertical="top" wrapText="1"/>
    </xf>
    <xf numFmtId="0" fontId="2" fillId="0" borderId="0" xfId="0" applyFont="1" applyAlignment="1">
      <alignment horizontal="center" vertical="top"/>
    </xf>
    <xf numFmtId="0" fontId="2" fillId="0" borderId="1" xfId="0" applyFont="1" applyBorder="1" applyAlignment="1">
      <alignment horizontal="center" vertical="center"/>
    </xf>
    <xf numFmtId="0" fontId="2" fillId="0" borderId="13" xfId="0" applyFont="1" applyFill="1" applyBorder="1" applyAlignment="1">
      <alignment horizontal="center" vertical="center" wrapText="1" shrinkToFit="1"/>
    </xf>
    <xf numFmtId="0" fontId="2" fillId="0" borderId="15"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18" borderId="8" xfId="0" applyFont="1" applyFill="1" applyBorder="1" applyAlignment="1">
      <alignment horizontal="left" vertical="center" wrapText="1"/>
    </xf>
    <xf numFmtId="0" fontId="2" fillId="18" borderId="9"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2" fillId="18" borderId="10" xfId="0" applyFont="1" applyFill="1" applyBorder="1" applyAlignment="1">
      <alignment horizontal="left" vertical="center" wrapText="1"/>
    </xf>
    <xf numFmtId="0" fontId="2" fillId="18" borderId="0" xfId="0" applyFont="1" applyFill="1" applyBorder="1" applyAlignment="1">
      <alignment horizontal="left" vertical="center" wrapText="1"/>
    </xf>
    <xf numFmtId="0" fontId="2" fillId="18" borderId="6" xfId="0" applyFont="1" applyFill="1" applyBorder="1" applyAlignment="1">
      <alignment horizontal="left" vertical="center" wrapText="1"/>
    </xf>
    <xf numFmtId="0" fontId="2" fillId="18" borderId="11" xfId="0" applyFont="1" applyFill="1" applyBorder="1" applyAlignment="1">
      <alignment horizontal="left" vertical="center" wrapText="1"/>
    </xf>
    <xf numFmtId="0" fontId="2" fillId="18" borderId="5" xfId="0" applyFont="1" applyFill="1" applyBorder="1" applyAlignment="1">
      <alignment horizontal="left" vertical="center" wrapText="1"/>
    </xf>
    <xf numFmtId="0" fontId="2" fillId="18" borderId="12" xfId="0" applyFont="1" applyFill="1" applyBorder="1" applyAlignment="1">
      <alignment horizontal="left" vertical="center" wrapText="1"/>
    </xf>
    <xf numFmtId="0" fontId="5" fillId="2" borderId="5"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7" borderId="1" xfId="0" applyFont="1" applyFill="1" applyBorder="1" applyAlignment="1">
      <alignment horizontal="center" vertical="center"/>
    </xf>
  </cellXfs>
  <cellStyles count="5">
    <cellStyle name="Excel Built-in Normal" xfId="1"/>
    <cellStyle name="Денежный" xfId="2" builtinId="4"/>
    <cellStyle name="Обычный" xfId="0" builtinId="0"/>
    <cellStyle name="Обычный 2" xfId="3"/>
    <cellStyle name="Обычный 3" xfId="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6" tint="-0.249977111117893"/>
  </sheetPr>
  <dimension ref="A1:M310"/>
  <sheetViews>
    <sheetView showGridLines="0" tabSelected="1" view="pageBreakPreview" zoomScale="80" zoomScaleNormal="85" zoomScaleSheetLayoutView="80" workbookViewId="0">
      <selection activeCell="G6" sqref="G6"/>
    </sheetView>
  </sheetViews>
  <sheetFormatPr defaultColWidth="9.140625" defaultRowHeight="43.5" customHeight="1"/>
  <cols>
    <col min="1" max="1" width="9.140625" style="1"/>
    <col min="2" max="2" width="35.5703125" style="2" customWidth="1"/>
    <col min="3" max="3" width="24.140625" style="2" customWidth="1"/>
    <col min="4" max="4" width="30" style="1" customWidth="1"/>
    <col min="5" max="5" width="15.5703125" style="2" customWidth="1"/>
    <col min="6" max="6" width="60.28515625" style="2" customWidth="1"/>
    <col min="7" max="7" width="15" style="2" customWidth="1"/>
    <col min="8" max="9" width="17.5703125" style="3" customWidth="1"/>
    <col min="10" max="10" width="18.85546875" style="4" hidden="1" customWidth="1"/>
    <col min="11" max="11" width="13.42578125" style="5" hidden="1" customWidth="1"/>
    <col min="12" max="12" width="13.42578125" style="6" hidden="1" customWidth="1"/>
    <col min="13" max="13" width="13.42578125" style="7" hidden="1" customWidth="1"/>
    <col min="14" max="18" width="9.140625" style="1" customWidth="1"/>
    <col min="19" max="16384" width="9.140625" style="1"/>
  </cols>
  <sheetData>
    <row r="1" spans="1:13" ht="43.5" customHeight="1">
      <c r="E1" s="124"/>
      <c r="F1" s="124"/>
      <c r="G1" s="124"/>
      <c r="H1" s="124"/>
      <c r="I1" s="77"/>
    </row>
    <row r="2" spans="1:13" s="22" customFormat="1" ht="23.25" customHeight="1">
      <c r="A2" s="1"/>
      <c r="B2" s="125" t="s">
        <v>196</v>
      </c>
      <c r="C2" s="125"/>
      <c r="D2" s="126"/>
      <c r="E2" s="126"/>
      <c r="F2" s="126"/>
      <c r="G2" s="126"/>
      <c r="H2" s="126"/>
      <c r="I2" s="2"/>
      <c r="J2" s="24"/>
      <c r="K2" s="25"/>
      <c r="L2" s="26"/>
      <c r="M2" s="27"/>
    </row>
    <row r="3" spans="1:13" s="22" customFormat="1" ht="62.25" customHeight="1">
      <c r="A3" s="1"/>
      <c r="B3" s="126"/>
      <c r="C3" s="126"/>
      <c r="D3" s="126"/>
      <c r="E3" s="126"/>
      <c r="F3" s="126"/>
      <c r="G3" s="126"/>
      <c r="H3" s="126"/>
      <c r="I3" s="2"/>
      <c r="J3" s="24"/>
      <c r="K3" s="25"/>
      <c r="L3" s="26"/>
      <c r="M3" s="27"/>
    </row>
    <row r="4" spans="1:13" s="22" customFormat="1" ht="10.5" customHeight="1">
      <c r="A4" s="1"/>
      <c r="B4" s="140"/>
      <c r="C4" s="140"/>
      <c r="D4" s="140"/>
      <c r="E4" s="140"/>
      <c r="F4" s="140"/>
      <c r="G4" s="140"/>
      <c r="H4" s="140"/>
      <c r="I4" s="76"/>
      <c r="J4" s="67"/>
      <c r="K4" s="67"/>
      <c r="L4" s="67"/>
      <c r="M4" s="67"/>
    </row>
    <row r="5" spans="1:13" s="22" customFormat="1" ht="54" customHeight="1">
      <c r="A5" s="127" t="s">
        <v>142</v>
      </c>
      <c r="B5" s="98" t="s">
        <v>156</v>
      </c>
      <c r="C5" s="100" t="s">
        <v>157</v>
      </c>
      <c r="D5" s="98" t="s">
        <v>0</v>
      </c>
      <c r="E5" s="98" t="s">
        <v>179</v>
      </c>
      <c r="F5" s="98"/>
      <c r="G5" s="128" t="s">
        <v>182</v>
      </c>
      <c r="H5" s="129"/>
      <c r="I5" s="130"/>
      <c r="J5" s="28" t="s">
        <v>1</v>
      </c>
      <c r="K5" s="29" t="s">
        <v>2</v>
      </c>
      <c r="L5" s="30" t="s">
        <v>3</v>
      </c>
      <c r="M5" s="31" t="s">
        <v>4</v>
      </c>
    </row>
    <row r="6" spans="1:13" s="22" customFormat="1" ht="37.5" customHeight="1">
      <c r="A6" s="127"/>
      <c r="B6" s="98"/>
      <c r="C6" s="102"/>
      <c r="D6" s="98"/>
      <c r="E6" s="78" t="s">
        <v>180</v>
      </c>
      <c r="F6" s="78" t="s">
        <v>181</v>
      </c>
      <c r="G6" s="69" t="s">
        <v>5</v>
      </c>
      <c r="H6" s="79" t="s">
        <v>183</v>
      </c>
      <c r="I6" s="79" t="s">
        <v>184</v>
      </c>
      <c r="J6" s="32"/>
      <c r="K6" s="33"/>
      <c r="L6" s="34"/>
      <c r="M6" s="35"/>
    </row>
    <row r="7" spans="1:13" s="22" customFormat="1" ht="27.75" customHeight="1">
      <c r="A7" s="85">
        <v>1</v>
      </c>
      <c r="B7" s="69">
        <v>2</v>
      </c>
      <c r="C7" s="85">
        <v>3</v>
      </c>
      <c r="D7" s="79">
        <v>4</v>
      </c>
      <c r="E7" s="85">
        <v>5</v>
      </c>
      <c r="F7" s="79">
        <v>6</v>
      </c>
      <c r="G7" s="85">
        <v>7</v>
      </c>
      <c r="H7" s="79">
        <v>8</v>
      </c>
      <c r="I7" s="85">
        <v>9</v>
      </c>
      <c r="J7" s="32"/>
      <c r="K7" s="33"/>
      <c r="L7" s="34"/>
      <c r="M7" s="35"/>
    </row>
    <row r="8" spans="1:13" s="23" customFormat="1" ht="20.100000000000001" customHeight="1">
      <c r="A8" s="131" t="s">
        <v>6</v>
      </c>
      <c r="B8" s="132"/>
      <c r="C8" s="132"/>
      <c r="D8" s="132"/>
      <c r="E8" s="132"/>
      <c r="F8" s="132"/>
      <c r="G8" s="132"/>
      <c r="H8" s="132"/>
      <c r="I8" s="133"/>
      <c r="J8" s="36">
        <f>SUM(J9:J12)</f>
        <v>38972.800000000003</v>
      </c>
      <c r="K8" s="37">
        <f>K9+K10+K11+K12</f>
        <v>39652</v>
      </c>
      <c r="L8" s="38">
        <f t="shared" ref="L8:M8" si="0">L9+L10+L11+L12</f>
        <v>443655.5</v>
      </c>
      <c r="M8" s="39">
        <f t="shared" si="0"/>
        <v>3058.1</v>
      </c>
    </row>
    <row r="9" spans="1:13" s="23" customFormat="1" ht="20.100000000000001" customHeight="1">
      <c r="A9" s="134"/>
      <c r="B9" s="135"/>
      <c r="C9" s="135"/>
      <c r="D9" s="135"/>
      <c r="E9" s="135"/>
      <c r="F9" s="135"/>
      <c r="G9" s="135"/>
      <c r="H9" s="135"/>
      <c r="I9" s="136"/>
      <c r="J9" s="40">
        <f>J14+J177+J97+J199+J108+J148+J188</f>
        <v>1951.5</v>
      </c>
      <c r="K9" s="41">
        <f>K14+K177+K97+K199+K108+K148+K188</f>
        <v>0</v>
      </c>
      <c r="L9" s="42">
        <f>L14+L177+L97+L199+L108+L148+L188</f>
        <v>57171.6</v>
      </c>
      <c r="M9" s="43">
        <f>M14+M177+M97+M199+M108+M148+M188</f>
        <v>0</v>
      </c>
    </row>
    <row r="10" spans="1:13" s="23" customFormat="1" ht="19.5" hidden="1" customHeight="1">
      <c r="A10" s="134"/>
      <c r="B10" s="135"/>
      <c r="C10" s="135"/>
      <c r="D10" s="135"/>
      <c r="E10" s="135"/>
      <c r="F10" s="135"/>
      <c r="G10" s="135"/>
      <c r="H10" s="135"/>
      <c r="I10" s="136"/>
      <c r="J10" s="44">
        <f>J15+J98+J109+J149+J178+J189+J200</f>
        <v>3096.3</v>
      </c>
      <c r="K10" s="45">
        <f>K15+K98+K109+K149+K178+K189+K200</f>
        <v>0</v>
      </c>
      <c r="L10" s="46">
        <f>L15+L98+L109+L149+L178+L189+L200</f>
        <v>59693.9</v>
      </c>
      <c r="M10" s="43">
        <f>M15+M178+M98+M200+M109+M149+M189</f>
        <v>0</v>
      </c>
    </row>
    <row r="11" spans="1:13" s="23" customFormat="1" ht="19.5" hidden="1" customHeight="1">
      <c r="A11" s="134"/>
      <c r="B11" s="135"/>
      <c r="C11" s="135"/>
      <c r="D11" s="135"/>
      <c r="E11" s="135"/>
      <c r="F11" s="135"/>
      <c r="G11" s="135"/>
      <c r="H11" s="135"/>
      <c r="I11" s="136"/>
      <c r="J11" s="36">
        <f>J16+J99+J110+J150+J179+J190+J201</f>
        <v>33925</v>
      </c>
      <c r="K11" s="47">
        <f>K16+K99+K110+K150+K179+K190+K201</f>
        <v>39652</v>
      </c>
      <c r="L11" s="48">
        <f>L16+L99+L110+L150+L179+L190+L201+L245</f>
        <v>326788.8</v>
      </c>
      <c r="M11" s="43">
        <f>M16+M179+M99+M201+M110+M150+M190</f>
        <v>3058.1</v>
      </c>
    </row>
    <row r="12" spans="1:13" s="23" customFormat="1" ht="19.5" hidden="1" customHeight="1">
      <c r="A12" s="137"/>
      <c r="B12" s="138"/>
      <c r="C12" s="138"/>
      <c r="D12" s="138"/>
      <c r="E12" s="138"/>
      <c r="F12" s="138"/>
      <c r="G12" s="138"/>
      <c r="H12" s="138"/>
      <c r="I12" s="139"/>
      <c r="J12" s="36">
        <f>J17+J100+J111+J151+J180+J191+J202</f>
        <v>0</v>
      </c>
      <c r="K12" s="47">
        <f>K17+K100+K111+K151+K180+K191+K202</f>
        <v>0</v>
      </c>
      <c r="L12" s="48">
        <f>L17+L100+L111+L151+L180+L191+L202</f>
        <v>1.2</v>
      </c>
      <c r="M12" s="43">
        <f>M17+M180+M100+M202+M111+M151+M191</f>
        <v>0</v>
      </c>
    </row>
    <row r="13" spans="1:13" s="22" customFormat="1" ht="20.100000000000001" customHeight="1">
      <c r="A13" s="127">
        <v>1</v>
      </c>
      <c r="B13" s="97" t="s">
        <v>12</v>
      </c>
      <c r="C13" s="100" t="s">
        <v>16</v>
      </c>
      <c r="D13" s="98" t="s">
        <v>74</v>
      </c>
      <c r="E13" s="99" t="s">
        <v>16</v>
      </c>
      <c r="F13" s="99" t="s">
        <v>16</v>
      </c>
      <c r="G13" s="65" t="s">
        <v>7</v>
      </c>
      <c r="H13" s="66">
        <f>SUM(H14:H17)</f>
        <v>199688.2</v>
      </c>
      <c r="I13" s="66">
        <f>SUM(I14:I17)</f>
        <v>36513.4</v>
      </c>
      <c r="J13" s="36">
        <f>SUM(J14:J17)</f>
        <v>8338.7000000000007</v>
      </c>
      <c r="K13" s="49">
        <f t="shared" ref="K13:M13" si="1">SUM(K14:K17)</f>
        <v>38399</v>
      </c>
      <c r="L13" s="50">
        <f t="shared" si="1"/>
        <v>152950.5</v>
      </c>
      <c r="M13" s="51">
        <f t="shared" si="1"/>
        <v>0</v>
      </c>
    </row>
    <row r="14" spans="1:13" s="22" customFormat="1" ht="20.100000000000001" customHeight="1">
      <c r="A14" s="127"/>
      <c r="B14" s="97"/>
      <c r="C14" s="101"/>
      <c r="D14" s="98"/>
      <c r="E14" s="99"/>
      <c r="F14" s="99"/>
      <c r="G14" s="65" t="s">
        <v>8</v>
      </c>
      <c r="H14" s="66">
        <f>H19+H25+H31+H37+H43+H49+H55+H61+H67+H73+H79</f>
        <v>0</v>
      </c>
      <c r="I14" s="66">
        <v>0</v>
      </c>
      <c r="J14" s="36">
        <f>J19+J25+J31+J37+J43+J49+J55+J61+J67</f>
        <v>0</v>
      </c>
      <c r="K14" s="36">
        <f t="shared" ref="K14:M14" si="2">K19+K25+K31+K37+K43+K49+K55+K61+K67</f>
        <v>0</v>
      </c>
      <c r="L14" s="36">
        <f t="shared" si="2"/>
        <v>0</v>
      </c>
      <c r="M14" s="36">
        <f t="shared" si="2"/>
        <v>0</v>
      </c>
    </row>
    <row r="15" spans="1:13" s="22" customFormat="1" ht="20.100000000000001" customHeight="1">
      <c r="A15" s="127"/>
      <c r="B15" s="97"/>
      <c r="C15" s="101"/>
      <c r="D15" s="98"/>
      <c r="E15" s="99"/>
      <c r="F15" s="99"/>
      <c r="G15" s="65" t="s">
        <v>9</v>
      </c>
      <c r="H15" s="66">
        <f t="shared" ref="H15:I17" si="3">H20+H26+H32+H38+H44+H50+H56+H62+H68+H74+H80</f>
        <v>0</v>
      </c>
      <c r="I15" s="66">
        <v>0</v>
      </c>
      <c r="J15" s="36">
        <f t="shared" ref="J15:K17" si="4">J20+J26+J32+J38+J44+J50+J56+J62+J68</f>
        <v>0</v>
      </c>
      <c r="K15" s="36">
        <f t="shared" si="4"/>
        <v>0</v>
      </c>
      <c r="L15" s="36">
        <f t="shared" ref="L15:M17" si="5">L20+L26+L32+L38+L44+L50+L56+L62+L68</f>
        <v>0</v>
      </c>
      <c r="M15" s="36">
        <f t="shared" si="5"/>
        <v>0</v>
      </c>
    </row>
    <row r="16" spans="1:13" s="22" customFormat="1" ht="20.100000000000001" customHeight="1">
      <c r="A16" s="127"/>
      <c r="B16" s="97"/>
      <c r="C16" s="101"/>
      <c r="D16" s="98"/>
      <c r="E16" s="99"/>
      <c r="F16" s="99"/>
      <c r="G16" s="65" t="s">
        <v>10</v>
      </c>
      <c r="H16" s="66">
        <f>H21+H27+H33+H39+H45+H51+H57+H63+H69+H75+H81+H87</f>
        <v>199687</v>
      </c>
      <c r="I16" s="66">
        <f>I21+I27+I33+I39+I45+I51+I57+I63+I69+I75+I81+I87</f>
        <v>36513.4</v>
      </c>
      <c r="J16" s="36">
        <f t="shared" si="4"/>
        <v>8338.7000000000007</v>
      </c>
      <c r="K16" s="36">
        <f t="shared" si="4"/>
        <v>38399</v>
      </c>
      <c r="L16" s="36">
        <f>L21+L27+L33+L39+L45+L51+L57+L63+L69+L81+L87</f>
        <v>152949.29999999999</v>
      </c>
      <c r="M16" s="36">
        <f t="shared" si="5"/>
        <v>0</v>
      </c>
    </row>
    <row r="17" spans="1:13" s="22" customFormat="1" ht="89.25" customHeight="1">
      <c r="A17" s="127"/>
      <c r="B17" s="97"/>
      <c r="C17" s="102"/>
      <c r="D17" s="98"/>
      <c r="E17" s="99"/>
      <c r="F17" s="99"/>
      <c r="G17" s="65" t="s">
        <v>11</v>
      </c>
      <c r="H17" s="66">
        <f t="shared" si="3"/>
        <v>1.2</v>
      </c>
      <c r="I17" s="66">
        <f t="shared" si="3"/>
        <v>0</v>
      </c>
      <c r="J17" s="36">
        <f t="shared" si="4"/>
        <v>0</v>
      </c>
      <c r="K17" s="36">
        <f t="shared" si="4"/>
        <v>0</v>
      </c>
      <c r="L17" s="36">
        <f t="shared" si="5"/>
        <v>1.2</v>
      </c>
      <c r="M17" s="36">
        <f t="shared" si="5"/>
        <v>0</v>
      </c>
    </row>
    <row r="18" spans="1:13" s="22" customFormat="1" ht="20.100000000000001" customHeight="1">
      <c r="A18" s="127" t="s">
        <v>143</v>
      </c>
      <c r="B18" s="97" t="s">
        <v>13</v>
      </c>
      <c r="C18" s="100" t="s">
        <v>186</v>
      </c>
      <c r="D18" s="98" t="s">
        <v>14</v>
      </c>
      <c r="E18" s="99">
        <v>46387</v>
      </c>
      <c r="F18" s="99" t="s">
        <v>186</v>
      </c>
      <c r="G18" s="65" t="s">
        <v>7</v>
      </c>
      <c r="H18" s="66">
        <f>H19+H20+H21+H22</f>
        <v>1650</v>
      </c>
      <c r="I18" s="66">
        <f>I19+I20+I21+I22</f>
        <v>0</v>
      </c>
      <c r="J18" s="52">
        <f>J19+J20+J21+J22</f>
        <v>150</v>
      </c>
      <c r="K18" s="53">
        <f>K19+K20+K21+K22</f>
        <v>0</v>
      </c>
      <c r="L18" s="54">
        <f>L19+L20+L21+L22</f>
        <v>1500</v>
      </c>
      <c r="M18" s="55">
        <v>0</v>
      </c>
    </row>
    <row r="19" spans="1:13" s="22" customFormat="1" ht="20.100000000000001" customHeight="1">
      <c r="A19" s="127"/>
      <c r="B19" s="97"/>
      <c r="C19" s="101"/>
      <c r="D19" s="98"/>
      <c r="E19" s="99"/>
      <c r="F19" s="99"/>
      <c r="G19" s="65" t="s">
        <v>8</v>
      </c>
      <c r="H19" s="66">
        <v>0</v>
      </c>
      <c r="I19" s="66">
        <v>0</v>
      </c>
      <c r="J19" s="52">
        <v>0</v>
      </c>
      <c r="K19" s="53">
        <v>0</v>
      </c>
      <c r="L19" s="54">
        <v>0</v>
      </c>
      <c r="M19" s="55">
        <v>0</v>
      </c>
    </row>
    <row r="20" spans="1:13" s="22" customFormat="1" ht="20.100000000000001" customHeight="1">
      <c r="A20" s="127"/>
      <c r="B20" s="97"/>
      <c r="C20" s="101"/>
      <c r="D20" s="98"/>
      <c r="E20" s="99"/>
      <c r="F20" s="99"/>
      <c r="G20" s="65" t="s">
        <v>9</v>
      </c>
      <c r="H20" s="66">
        <v>0</v>
      </c>
      <c r="I20" s="66">
        <v>0</v>
      </c>
      <c r="J20" s="52">
        <v>0</v>
      </c>
      <c r="K20" s="53">
        <v>0</v>
      </c>
      <c r="L20" s="54">
        <v>0</v>
      </c>
      <c r="M20" s="55">
        <v>0</v>
      </c>
    </row>
    <row r="21" spans="1:13" s="22" customFormat="1" ht="20.100000000000001" customHeight="1">
      <c r="A21" s="127"/>
      <c r="B21" s="97"/>
      <c r="C21" s="101"/>
      <c r="D21" s="98"/>
      <c r="E21" s="99"/>
      <c r="F21" s="99"/>
      <c r="G21" s="65" t="s">
        <v>10</v>
      </c>
      <c r="H21" s="66">
        <f>J21+K21+L21+M21</f>
        <v>1650</v>
      </c>
      <c r="I21" s="66">
        <v>0</v>
      </c>
      <c r="J21" s="36">
        <v>150</v>
      </c>
      <c r="K21" s="53">
        <v>0</v>
      </c>
      <c r="L21" s="54">
        <v>1500</v>
      </c>
      <c r="M21" s="55">
        <v>0</v>
      </c>
    </row>
    <row r="22" spans="1:13" s="22" customFormat="1" ht="56.25" customHeight="1">
      <c r="A22" s="127"/>
      <c r="B22" s="97"/>
      <c r="C22" s="102"/>
      <c r="D22" s="98"/>
      <c r="E22" s="99"/>
      <c r="F22" s="99"/>
      <c r="G22" s="65" t="s">
        <v>11</v>
      </c>
      <c r="H22" s="66">
        <v>0</v>
      </c>
      <c r="I22" s="66">
        <v>0</v>
      </c>
      <c r="J22" s="52">
        <v>0</v>
      </c>
      <c r="K22" s="53">
        <v>0</v>
      </c>
      <c r="L22" s="54">
        <v>0</v>
      </c>
      <c r="M22" s="55">
        <v>0</v>
      </c>
    </row>
    <row r="23" spans="1:13" s="22" customFormat="1" ht="118.5" customHeight="1">
      <c r="A23" s="85"/>
      <c r="B23" s="68" t="s">
        <v>15</v>
      </c>
      <c r="C23" s="83" t="s">
        <v>186</v>
      </c>
      <c r="D23" s="69" t="s">
        <v>14</v>
      </c>
      <c r="E23" s="81" t="s">
        <v>17</v>
      </c>
      <c r="F23" s="84" t="s">
        <v>186</v>
      </c>
      <c r="G23" s="69" t="s">
        <v>16</v>
      </c>
      <c r="H23" s="69" t="s">
        <v>16</v>
      </c>
      <c r="I23" s="79" t="s">
        <v>16</v>
      </c>
      <c r="J23" s="32"/>
      <c r="K23" s="33"/>
      <c r="L23" s="34"/>
      <c r="M23" s="35"/>
    </row>
    <row r="24" spans="1:13" s="22" customFormat="1" ht="20.100000000000001" customHeight="1">
      <c r="A24" s="127" t="s">
        <v>144</v>
      </c>
      <c r="B24" s="97" t="s">
        <v>18</v>
      </c>
      <c r="C24" s="100" t="s">
        <v>186</v>
      </c>
      <c r="D24" s="98" t="s">
        <v>19</v>
      </c>
      <c r="E24" s="99">
        <v>46387</v>
      </c>
      <c r="F24" s="99" t="s">
        <v>186</v>
      </c>
      <c r="G24" s="65" t="s">
        <v>7</v>
      </c>
      <c r="H24" s="66">
        <f>H25+H26+H27+H28</f>
        <v>127239.49999999999</v>
      </c>
      <c r="I24" s="66">
        <f>I25+I26+I27+I28</f>
        <v>30155.4</v>
      </c>
      <c r="J24" s="52">
        <f>J25+J26+J27+J28</f>
        <v>3150.5</v>
      </c>
      <c r="K24" s="53">
        <f t="shared" ref="K24:M48" si="6">K25+K26+K27+K28</f>
        <v>0</v>
      </c>
      <c r="L24" s="54">
        <f t="shared" si="6"/>
        <v>124089.09999999999</v>
      </c>
      <c r="M24" s="55">
        <f t="shared" si="6"/>
        <v>0</v>
      </c>
    </row>
    <row r="25" spans="1:13" s="22" customFormat="1" ht="20.100000000000001" customHeight="1">
      <c r="A25" s="127"/>
      <c r="B25" s="97"/>
      <c r="C25" s="101"/>
      <c r="D25" s="98"/>
      <c r="E25" s="99"/>
      <c r="F25" s="99"/>
      <c r="G25" s="65" t="s">
        <v>8</v>
      </c>
      <c r="H25" s="66">
        <v>0</v>
      </c>
      <c r="I25" s="66">
        <v>0</v>
      </c>
      <c r="J25" s="52">
        <v>0</v>
      </c>
      <c r="K25" s="53">
        <v>0</v>
      </c>
      <c r="L25" s="54">
        <v>0</v>
      </c>
      <c r="M25" s="55">
        <v>0</v>
      </c>
    </row>
    <row r="26" spans="1:13" s="22" customFormat="1" ht="20.100000000000001" customHeight="1">
      <c r="A26" s="127"/>
      <c r="B26" s="97"/>
      <c r="C26" s="101"/>
      <c r="D26" s="98"/>
      <c r="E26" s="99"/>
      <c r="F26" s="99"/>
      <c r="G26" s="65" t="s">
        <v>9</v>
      </c>
      <c r="H26" s="66">
        <f>L26+J26</f>
        <v>0</v>
      </c>
      <c r="I26" s="66">
        <v>0</v>
      </c>
      <c r="J26" s="52">
        <v>0</v>
      </c>
      <c r="K26" s="53">
        <v>0</v>
      </c>
      <c r="L26" s="54">
        <v>0</v>
      </c>
      <c r="M26" s="55">
        <v>0</v>
      </c>
    </row>
    <row r="27" spans="1:13" s="22" customFormat="1" ht="20.100000000000001" customHeight="1">
      <c r="A27" s="127"/>
      <c r="B27" s="97"/>
      <c r="C27" s="101"/>
      <c r="D27" s="98"/>
      <c r="E27" s="99"/>
      <c r="F27" s="99"/>
      <c r="G27" s="65" t="s">
        <v>10</v>
      </c>
      <c r="H27" s="66">
        <f>J27+K27+L27+M27-0.1</f>
        <v>127238.29999999999</v>
      </c>
      <c r="I27" s="66">
        <v>30155.4</v>
      </c>
      <c r="J27" s="36">
        <f>2930.5+220</f>
        <v>3150.5</v>
      </c>
      <c r="K27" s="53">
        <v>0</v>
      </c>
      <c r="L27" s="54">
        <f>123311+776.9</f>
        <v>124087.9</v>
      </c>
      <c r="M27" s="55">
        <v>0</v>
      </c>
    </row>
    <row r="28" spans="1:13" s="22" customFormat="1" ht="58.5" customHeight="1">
      <c r="A28" s="127"/>
      <c r="B28" s="97"/>
      <c r="C28" s="102"/>
      <c r="D28" s="98"/>
      <c r="E28" s="99"/>
      <c r="F28" s="99"/>
      <c r="G28" s="65" t="s">
        <v>11</v>
      </c>
      <c r="H28" s="66">
        <f>J28+K28+L28+M28</f>
        <v>1.2</v>
      </c>
      <c r="I28" s="66">
        <v>0</v>
      </c>
      <c r="J28" s="52">
        <v>0</v>
      </c>
      <c r="K28" s="53">
        <v>0</v>
      </c>
      <c r="L28" s="54">
        <v>1.2</v>
      </c>
      <c r="M28" s="55">
        <v>0</v>
      </c>
    </row>
    <row r="29" spans="1:13" s="22" customFormat="1" ht="370.5" customHeight="1">
      <c r="A29" s="85"/>
      <c r="B29" s="68" t="s">
        <v>20</v>
      </c>
      <c r="C29" s="83" t="s">
        <v>187</v>
      </c>
      <c r="D29" s="69" t="s">
        <v>19</v>
      </c>
      <c r="E29" s="81" t="s">
        <v>21</v>
      </c>
      <c r="F29" s="92" t="s">
        <v>198</v>
      </c>
      <c r="G29" s="69" t="s">
        <v>16</v>
      </c>
      <c r="H29" s="69" t="s">
        <v>16</v>
      </c>
      <c r="I29" s="79" t="s">
        <v>16</v>
      </c>
      <c r="J29" s="32"/>
      <c r="K29" s="33"/>
      <c r="L29" s="34"/>
      <c r="M29" s="35"/>
    </row>
    <row r="30" spans="1:13" s="22" customFormat="1" ht="25.5" customHeight="1">
      <c r="A30" s="127" t="s">
        <v>145</v>
      </c>
      <c r="B30" s="112" t="s">
        <v>22</v>
      </c>
      <c r="C30" s="100" t="s">
        <v>186</v>
      </c>
      <c r="D30" s="100" t="s">
        <v>23</v>
      </c>
      <c r="E30" s="115">
        <v>46387</v>
      </c>
      <c r="F30" s="115" t="s">
        <v>186</v>
      </c>
      <c r="G30" s="65" t="s">
        <v>7</v>
      </c>
      <c r="H30" s="66">
        <f>H31+H32+H33+H34</f>
        <v>17424.199999999997</v>
      </c>
      <c r="I30" s="66">
        <f>I31+I32+I33+I34</f>
        <v>580.20000000000005</v>
      </c>
      <c r="J30" s="52">
        <f>J31+J32+J33+J34</f>
        <v>50</v>
      </c>
      <c r="K30" s="53">
        <f t="shared" si="6"/>
        <v>0</v>
      </c>
      <c r="L30" s="54">
        <f t="shared" si="6"/>
        <v>17374.099999999999</v>
      </c>
      <c r="M30" s="55">
        <f t="shared" si="6"/>
        <v>0</v>
      </c>
    </row>
    <row r="31" spans="1:13" s="22" customFormat="1" ht="24" customHeight="1">
      <c r="A31" s="127"/>
      <c r="B31" s="113"/>
      <c r="C31" s="101"/>
      <c r="D31" s="101"/>
      <c r="E31" s="116"/>
      <c r="F31" s="116"/>
      <c r="G31" s="65" t="s">
        <v>8</v>
      </c>
      <c r="H31" s="66">
        <v>0</v>
      </c>
      <c r="I31" s="66">
        <v>0</v>
      </c>
      <c r="J31" s="52">
        <v>0</v>
      </c>
      <c r="K31" s="53">
        <v>0</v>
      </c>
      <c r="L31" s="54">
        <v>0</v>
      </c>
      <c r="M31" s="55">
        <v>0</v>
      </c>
    </row>
    <row r="32" spans="1:13" s="22" customFormat="1" ht="24" customHeight="1">
      <c r="A32" s="127"/>
      <c r="B32" s="113"/>
      <c r="C32" s="101"/>
      <c r="D32" s="101"/>
      <c r="E32" s="116"/>
      <c r="F32" s="116"/>
      <c r="G32" s="65" t="s">
        <v>9</v>
      </c>
      <c r="H32" s="66">
        <v>0</v>
      </c>
      <c r="I32" s="66">
        <v>0</v>
      </c>
      <c r="J32" s="52">
        <v>0</v>
      </c>
      <c r="K32" s="53">
        <v>0</v>
      </c>
      <c r="L32" s="54">
        <v>0</v>
      </c>
      <c r="M32" s="55">
        <v>0</v>
      </c>
    </row>
    <row r="33" spans="1:13" s="22" customFormat="1" ht="20.100000000000001" customHeight="1">
      <c r="A33" s="127"/>
      <c r="B33" s="113"/>
      <c r="C33" s="101"/>
      <c r="D33" s="101"/>
      <c r="E33" s="116"/>
      <c r="F33" s="116"/>
      <c r="G33" s="65" t="s">
        <v>10</v>
      </c>
      <c r="H33" s="66">
        <f>J33+K33+L33+M33+0.1</f>
        <v>17424.199999999997</v>
      </c>
      <c r="I33" s="66">
        <v>580.20000000000005</v>
      </c>
      <c r="J33" s="36">
        <v>50</v>
      </c>
      <c r="K33" s="53">
        <v>0</v>
      </c>
      <c r="L33" s="54">
        <v>17374.099999999999</v>
      </c>
      <c r="M33" s="55">
        <v>0</v>
      </c>
    </row>
    <row r="34" spans="1:13" s="22" customFormat="1" ht="41.25" customHeight="1">
      <c r="A34" s="127"/>
      <c r="B34" s="114"/>
      <c r="C34" s="102"/>
      <c r="D34" s="102"/>
      <c r="E34" s="117"/>
      <c r="F34" s="117"/>
      <c r="G34" s="65" t="s">
        <v>11</v>
      </c>
      <c r="H34" s="66">
        <v>0</v>
      </c>
      <c r="I34" s="66">
        <v>0</v>
      </c>
      <c r="J34" s="52">
        <v>0</v>
      </c>
      <c r="K34" s="53">
        <v>0</v>
      </c>
      <c r="L34" s="54">
        <v>0</v>
      </c>
      <c r="M34" s="55">
        <v>0</v>
      </c>
    </row>
    <row r="35" spans="1:13" s="22" customFormat="1" ht="141" customHeight="1">
      <c r="A35" s="85"/>
      <c r="B35" s="68" t="s">
        <v>24</v>
      </c>
      <c r="C35" s="83" t="s">
        <v>187</v>
      </c>
      <c r="D35" s="69" t="s">
        <v>23</v>
      </c>
      <c r="E35" s="81" t="s">
        <v>21</v>
      </c>
      <c r="F35" s="81" t="s">
        <v>185</v>
      </c>
      <c r="G35" s="69" t="s">
        <v>16</v>
      </c>
      <c r="H35" s="69" t="s">
        <v>16</v>
      </c>
      <c r="I35" s="79" t="s">
        <v>16</v>
      </c>
      <c r="J35" s="32"/>
      <c r="K35" s="33"/>
      <c r="L35" s="34"/>
      <c r="M35" s="35"/>
    </row>
    <row r="36" spans="1:13" s="22" customFormat="1" ht="19.5" customHeight="1">
      <c r="A36" s="127" t="s">
        <v>146</v>
      </c>
      <c r="B36" s="97" t="s">
        <v>141</v>
      </c>
      <c r="C36" s="100" t="s">
        <v>186</v>
      </c>
      <c r="D36" s="98" t="s">
        <v>67</v>
      </c>
      <c r="E36" s="99">
        <v>46387</v>
      </c>
      <c r="F36" s="99" t="s">
        <v>186</v>
      </c>
      <c r="G36" s="65" t="s">
        <v>7</v>
      </c>
      <c r="H36" s="66">
        <f>H37+H38+H39+H40</f>
        <v>1500</v>
      </c>
      <c r="I36" s="66">
        <f>I37+I38+I39+I40</f>
        <v>0</v>
      </c>
      <c r="J36" s="52">
        <f>J37+J38+J39+J40</f>
        <v>0</v>
      </c>
      <c r="K36" s="53">
        <f t="shared" si="6"/>
        <v>1500</v>
      </c>
      <c r="L36" s="54">
        <f t="shared" ref="L36:M42" si="7">L37+L38+L39+L40</f>
        <v>0</v>
      </c>
      <c r="M36" s="55">
        <f t="shared" si="7"/>
        <v>0</v>
      </c>
    </row>
    <row r="37" spans="1:13" s="22" customFormat="1" ht="24" customHeight="1">
      <c r="A37" s="127"/>
      <c r="B37" s="97"/>
      <c r="C37" s="101"/>
      <c r="D37" s="98"/>
      <c r="E37" s="99"/>
      <c r="F37" s="99"/>
      <c r="G37" s="65" t="s">
        <v>8</v>
      </c>
      <c r="H37" s="66">
        <v>0</v>
      </c>
      <c r="I37" s="66">
        <v>0</v>
      </c>
      <c r="J37" s="52">
        <v>0</v>
      </c>
      <c r="K37" s="53">
        <v>0</v>
      </c>
      <c r="L37" s="54">
        <v>0</v>
      </c>
      <c r="M37" s="55">
        <v>0</v>
      </c>
    </row>
    <row r="38" spans="1:13" s="22" customFormat="1" ht="28.5" customHeight="1">
      <c r="A38" s="127"/>
      <c r="B38" s="97"/>
      <c r="C38" s="101"/>
      <c r="D38" s="98"/>
      <c r="E38" s="99"/>
      <c r="F38" s="99"/>
      <c r="G38" s="65" t="s">
        <v>9</v>
      </c>
      <c r="H38" s="66">
        <v>0</v>
      </c>
      <c r="I38" s="66">
        <v>0</v>
      </c>
      <c r="J38" s="52">
        <v>0</v>
      </c>
      <c r="K38" s="53">
        <v>0</v>
      </c>
      <c r="L38" s="54">
        <v>0</v>
      </c>
      <c r="M38" s="55">
        <v>0</v>
      </c>
    </row>
    <row r="39" spans="1:13" s="22" customFormat="1" ht="22.5" customHeight="1">
      <c r="A39" s="127"/>
      <c r="B39" s="97"/>
      <c r="C39" s="101"/>
      <c r="D39" s="98"/>
      <c r="E39" s="99"/>
      <c r="F39" s="99"/>
      <c r="G39" s="65" t="s">
        <v>10</v>
      </c>
      <c r="H39" s="66">
        <f>J39+K39+L39+M39</f>
        <v>1500</v>
      </c>
      <c r="I39" s="66">
        <v>0</v>
      </c>
      <c r="J39" s="52">
        <v>0</v>
      </c>
      <c r="K39" s="53">
        <v>1500</v>
      </c>
      <c r="L39" s="54">
        <v>0</v>
      </c>
      <c r="M39" s="55">
        <v>0</v>
      </c>
    </row>
    <row r="40" spans="1:13" s="22" customFormat="1" ht="28.5" customHeight="1">
      <c r="A40" s="127"/>
      <c r="B40" s="97"/>
      <c r="C40" s="102"/>
      <c r="D40" s="98"/>
      <c r="E40" s="99"/>
      <c r="F40" s="99"/>
      <c r="G40" s="65" t="s">
        <v>11</v>
      </c>
      <c r="H40" s="66">
        <v>0</v>
      </c>
      <c r="I40" s="66">
        <v>0</v>
      </c>
      <c r="J40" s="52">
        <v>0</v>
      </c>
      <c r="K40" s="53">
        <v>0</v>
      </c>
      <c r="L40" s="54">
        <v>0</v>
      </c>
      <c r="M40" s="55">
        <v>0</v>
      </c>
    </row>
    <row r="41" spans="1:13" s="22" customFormat="1" ht="37.5" customHeight="1">
      <c r="A41" s="85"/>
      <c r="B41" s="68" t="s">
        <v>140</v>
      </c>
      <c r="C41" s="83" t="s">
        <v>186</v>
      </c>
      <c r="D41" s="69" t="s">
        <v>67</v>
      </c>
      <c r="E41" s="81" t="s">
        <v>25</v>
      </c>
      <c r="F41" s="84" t="s">
        <v>186</v>
      </c>
      <c r="G41" s="69" t="s">
        <v>16</v>
      </c>
      <c r="H41" s="69" t="s">
        <v>16</v>
      </c>
      <c r="I41" s="79" t="s">
        <v>16</v>
      </c>
      <c r="J41" s="32"/>
      <c r="K41" s="33"/>
      <c r="L41" s="34"/>
      <c r="M41" s="35"/>
    </row>
    <row r="42" spans="1:13" s="22" customFormat="1" ht="20.100000000000001" customHeight="1">
      <c r="A42" s="127" t="s">
        <v>147</v>
      </c>
      <c r="B42" s="97" t="s">
        <v>26</v>
      </c>
      <c r="C42" s="100" t="s">
        <v>186</v>
      </c>
      <c r="D42" s="98" t="s">
        <v>68</v>
      </c>
      <c r="E42" s="99">
        <v>46387</v>
      </c>
      <c r="F42" s="99" t="s">
        <v>186</v>
      </c>
      <c r="G42" s="65" t="s">
        <v>7</v>
      </c>
      <c r="H42" s="66">
        <f>H43+H44+H45+H46</f>
        <v>40799</v>
      </c>
      <c r="I42" s="66">
        <f>I43+I44+I45+I46</f>
        <v>5252.1</v>
      </c>
      <c r="J42" s="52">
        <f>J43+J44+J45+J46</f>
        <v>3900</v>
      </c>
      <c r="K42" s="53">
        <f t="shared" si="6"/>
        <v>36899</v>
      </c>
      <c r="L42" s="54">
        <f t="shared" si="7"/>
        <v>0</v>
      </c>
      <c r="M42" s="55">
        <f t="shared" ref="M42" si="8">M43+M44+M45+M46</f>
        <v>0</v>
      </c>
    </row>
    <row r="43" spans="1:13" s="22" customFormat="1" ht="20.100000000000001" customHeight="1">
      <c r="A43" s="127"/>
      <c r="B43" s="97"/>
      <c r="C43" s="101"/>
      <c r="D43" s="98"/>
      <c r="E43" s="99"/>
      <c r="F43" s="99"/>
      <c r="G43" s="65" t="s">
        <v>8</v>
      </c>
      <c r="H43" s="66">
        <v>0</v>
      </c>
      <c r="I43" s="66">
        <v>0</v>
      </c>
      <c r="J43" s="52">
        <v>0</v>
      </c>
      <c r="K43" s="53">
        <v>0</v>
      </c>
      <c r="L43" s="54">
        <v>0</v>
      </c>
      <c r="M43" s="55">
        <v>0</v>
      </c>
    </row>
    <row r="44" spans="1:13" s="22" customFormat="1" ht="20.100000000000001" customHeight="1">
      <c r="A44" s="127"/>
      <c r="B44" s="97"/>
      <c r="C44" s="101"/>
      <c r="D44" s="98"/>
      <c r="E44" s="99"/>
      <c r="F44" s="99"/>
      <c r="G44" s="65" t="s">
        <v>9</v>
      </c>
      <c r="H44" s="66">
        <v>0</v>
      </c>
      <c r="I44" s="66">
        <v>0</v>
      </c>
      <c r="J44" s="52">
        <v>0</v>
      </c>
      <c r="K44" s="53">
        <v>0</v>
      </c>
      <c r="L44" s="54">
        <v>0</v>
      </c>
      <c r="M44" s="55">
        <v>0</v>
      </c>
    </row>
    <row r="45" spans="1:13" s="22" customFormat="1" ht="20.100000000000001" customHeight="1">
      <c r="A45" s="127"/>
      <c r="B45" s="97"/>
      <c r="C45" s="101"/>
      <c r="D45" s="98"/>
      <c r="E45" s="99"/>
      <c r="F45" s="99"/>
      <c r="G45" s="65" t="s">
        <v>10</v>
      </c>
      <c r="H45" s="66">
        <f>J45+K45+L45+M45</f>
        <v>40799</v>
      </c>
      <c r="I45" s="66">
        <v>5252.1</v>
      </c>
      <c r="J45" s="36">
        <v>3900</v>
      </c>
      <c r="K45" s="53">
        <v>36899</v>
      </c>
      <c r="L45" s="54">
        <v>0</v>
      </c>
      <c r="M45" s="55">
        <v>0</v>
      </c>
    </row>
    <row r="46" spans="1:13" s="22" customFormat="1" ht="20.100000000000001" customHeight="1">
      <c r="A46" s="127"/>
      <c r="B46" s="97"/>
      <c r="C46" s="102"/>
      <c r="D46" s="98"/>
      <c r="E46" s="99"/>
      <c r="F46" s="99"/>
      <c r="G46" s="65" t="s">
        <v>11</v>
      </c>
      <c r="H46" s="66">
        <v>0</v>
      </c>
      <c r="I46" s="66">
        <v>0</v>
      </c>
      <c r="J46" s="52">
        <v>0</v>
      </c>
      <c r="K46" s="53">
        <v>0</v>
      </c>
      <c r="L46" s="54">
        <v>0</v>
      </c>
      <c r="M46" s="55">
        <v>0</v>
      </c>
    </row>
    <row r="47" spans="1:13" s="22" customFormat="1" ht="135.75" customHeight="1">
      <c r="A47" s="85"/>
      <c r="B47" s="90" t="s">
        <v>66</v>
      </c>
      <c r="C47" s="83" t="s">
        <v>187</v>
      </c>
      <c r="D47" s="69" t="s">
        <v>68</v>
      </c>
      <c r="E47" s="81" t="s">
        <v>21</v>
      </c>
      <c r="F47" s="92" t="s">
        <v>199</v>
      </c>
      <c r="G47" s="69" t="s">
        <v>16</v>
      </c>
      <c r="H47" s="69" t="s">
        <v>16</v>
      </c>
      <c r="I47" s="79" t="s">
        <v>16</v>
      </c>
      <c r="J47" s="32"/>
      <c r="K47" s="33"/>
      <c r="L47" s="34"/>
      <c r="M47" s="35"/>
    </row>
    <row r="48" spans="1:13" s="22" customFormat="1" ht="20.100000000000001" customHeight="1">
      <c r="A48" s="127" t="s">
        <v>148</v>
      </c>
      <c r="B48" s="97" t="s">
        <v>92</v>
      </c>
      <c r="C48" s="100" t="s">
        <v>186</v>
      </c>
      <c r="D48" s="98" t="s">
        <v>69</v>
      </c>
      <c r="E48" s="99">
        <v>46387</v>
      </c>
      <c r="F48" s="99" t="s">
        <v>186</v>
      </c>
      <c r="G48" s="65" t="s">
        <v>7</v>
      </c>
      <c r="H48" s="66">
        <f>H49+H50+H51+H52</f>
        <v>1299.3</v>
      </c>
      <c r="I48" s="66">
        <f>I49+I50+I51+I52</f>
        <v>0</v>
      </c>
      <c r="J48" s="52">
        <v>0</v>
      </c>
      <c r="K48" s="53">
        <f t="shared" si="6"/>
        <v>0</v>
      </c>
      <c r="L48" s="54">
        <f>L51</f>
        <v>1299.3</v>
      </c>
      <c r="M48" s="55">
        <f t="shared" ref="M48:M72" si="9">M49+M50+M51+M52</f>
        <v>0</v>
      </c>
    </row>
    <row r="49" spans="1:13" s="22" customFormat="1" ht="20.100000000000001" customHeight="1">
      <c r="A49" s="127"/>
      <c r="B49" s="97"/>
      <c r="C49" s="101"/>
      <c r="D49" s="98"/>
      <c r="E49" s="99"/>
      <c r="F49" s="99"/>
      <c r="G49" s="65" t="s">
        <v>8</v>
      </c>
      <c r="H49" s="66">
        <v>0</v>
      </c>
      <c r="I49" s="66">
        <v>0</v>
      </c>
      <c r="J49" s="52">
        <v>0</v>
      </c>
      <c r="K49" s="53">
        <v>0</v>
      </c>
      <c r="L49" s="54">
        <v>0</v>
      </c>
      <c r="M49" s="55">
        <v>0</v>
      </c>
    </row>
    <row r="50" spans="1:13" s="22" customFormat="1" ht="20.100000000000001" customHeight="1">
      <c r="A50" s="127"/>
      <c r="B50" s="97"/>
      <c r="C50" s="101"/>
      <c r="D50" s="98"/>
      <c r="E50" s="99"/>
      <c r="F50" s="99"/>
      <c r="G50" s="65" t="s">
        <v>9</v>
      </c>
      <c r="H50" s="66">
        <v>0</v>
      </c>
      <c r="I50" s="66">
        <v>0</v>
      </c>
      <c r="J50" s="52">
        <v>0</v>
      </c>
      <c r="K50" s="53">
        <v>0</v>
      </c>
      <c r="L50" s="54">
        <v>0</v>
      </c>
      <c r="M50" s="55">
        <v>0</v>
      </c>
    </row>
    <row r="51" spans="1:13" s="22" customFormat="1" ht="20.100000000000001" customHeight="1">
      <c r="A51" s="127"/>
      <c r="B51" s="97"/>
      <c r="C51" s="101"/>
      <c r="D51" s="98"/>
      <c r="E51" s="99"/>
      <c r="F51" s="99"/>
      <c r="G51" s="65" t="s">
        <v>10</v>
      </c>
      <c r="H51" s="66">
        <f>J51+K51+L51+M51</f>
        <v>1299.3</v>
      </c>
      <c r="I51" s="66">
        <v>0</v>
      </c>
      <c r="J51" s="52">
        <v>0</v>
      </c>
      <c r="K51" s="53">
        <v>0</v>
      </c>
      <c r="L51" s="54">
        <v>1299.3</v>
      </c>
      <c r="M51" s="55">
        <v>0</v>
      </c>
    </row>
    <row r="52" spans="1:13" s="22" customFormat="1" ht="20.100000000000001" customHeight="1">
      <c r="A52" s="127"/>
      <c r="B52" s="97"/>
      <c r="C52" s="102"/>
      <c r="D52" s="98"/>
      <c r="E52" s="99"/>
      <c r="F52" s="99"/>
      <c r="G52" s="65" t="s">
        <v>11</v>
      </c>
      <c r="H52" s="66">
        <v>0</v>
      </c>
      <c r="I52" s="66">
        <v>0</v>
      </c>
      <c r="J52" s="52">
        <v>0</v>
      </c>
      <c r="K52" s="53">
        <v>0</v>
      </c>
      <c r="L52" s="54">
        <v>0</v>
      </c>
      <c r="M52" s="55">
        <v>0</v>
      </c>
    </row>
    <row r="53" spans="1:13" s="22" customFormat="1" ht="75" customHeight="1">
      <c r="A53" s="85"/>
      <c r="B53" s="68" t="s">
        <v>93</v>
      </c>
      <c r="C53" s="83" t="s">
        <v>186</v>
      </c>
      <c r="D53" s="69" t="s">
        <v>70</v>
      </c>
      <c r="E53" s="81">
        <v>46387</v>
      </c>
      <c r="F53" s="84" t="s">
        <v>186</v>
      </c>
      <c r="G53" s="69" t="s">
        <v>16</v>
      </c>
      <c r="H53" s="69" t="s">
        <v>16</v>
      </c>
      <c r="I53" s="83" t="s">
        <v>16</v>
      </c>
      <c r="J53" s="32"/>
      <c r="K53" s="33"/>
      <c r="L53" s="34"/>
      <c r="M53" s="35"/>
    </row>
    <row r="54" spans="1:13" s="22" customFormat="1" ht="20.100000000000001" customHeight="1">
      <c r="A54" s="127" t="s">
        <v>149</v>
      </c>
      <c r="B54" s="97" t="s">
        <v>94</v>
      </c>
      <c r="C54" s="100" t="s">
        <v>186</v>
      </c>
      <c r="D54" s="98" t="s">
        <v>19</v>
      </c>
      <c r="E54" s="99">
        <v>46387</v>
      </c>
      <c r="F54" s="99" t="s">
        <v>189</v>
      </c>
      <c r="G54" s="65" t="s">
        <v>7</v>
      </c>
      <c r="H54" s="66">
        <f>H55+H56+H57+H58</f>
        <v>8138.2</v>
      </c>
      <c r="I54" s="66">
        <f>I55+I56+I57+I58</f>
        <v>525.70000000000005</v>
      </c>
      <c r="J54" s="52">
        <f t="shared" ref="J54:L72" si="10">J55+J56+J57+J58</f>
        <v>1088.2</v>
      </c>
      <c r="K54" s="53">
        <f t="shared" si="10"/>
        <v>0</v>
      </c>
      <c r="L54" s="54">
        <f t="shared" si="10"/>
        <v>7050</v>
      </c>
      <c r="M54" s="55">
        <f t="shared" si="9"/>
        <v>0</v>
      </c>
    </row>
    <row r="55" spans="1:13" s="22" customFormat="1" ht="20.100000000000001" customHeight="1">
      <c r="A55" s="127"/>
      <c r="B55" s="97"/>
      <c r="C55" s="101"/>
      <c r="D55" s="98"/>
      <c r="E55" s="99"/>
      <c r="F55" s="99"/>
      <c r="G55" s="65" t="s">
        <v>8</v>
      </c>
      <c r="H55" s="66">
        <v>0</v>
      </c>
      <c r="I55" s="66">
        <v>0</v>
      </c>
      <c r="J55" s="52">
        <v>0</v>
      </c>
      <c r="K55" s="53">
        <v>0</v>
      </c>
      <c r="L55" s="54">
        <v>0</v>
      </c>
      <c r="M55" s="55">
        <v>0</v>
      </c>
    </row>
    <row r="56" spans="1:13" s="22" customFormat="1" ht="20.100000000000001" customHeight="1">
      <c r="A56" s="127"/>
      <c r="B56" s="97"/>
      <c r="C56" s="101"/>
      <c r="D56" s="98"/>
      <c r="E56" s="99"/>
      <c r="F56" s="99"/>
      <c r="G56" s="65" t="s">
        <v>9</v>
      </c>
      <c r="H56" s="66">
        <f>J56+L56</f>
        <v>0</v>
      </c>
      <c r="I56" s="66">
        <v>0</v>
      </c>
      <c r="J56" s="52">
        <v>0</v>
      </c>
      <c r="K56" s="53">
        <v>0</v>
      </c>
      <c r="L56" s="54">
        <v>0</v>
      </c>
      <c r="M56" s="55">
        <v>0</v>
      </c>
    </row>
    <row r="57" spans="1:13" s="22" customFormat="1" ht="20.100000000000001" customHeight="1">
      <c r="A57" s="127"/>
      <c r="B57" s="97"/>
      <c r="C57" s="101"/>
      <c r="D57" s="98"/>
      <c r="E57" s="99"/>
      <c r="F57" s="99"/>
      <c r="G57" s="65" t="s">
        <v>10</v>
      </c>
      <c r="H57" s="66">
        <f>J57+K57+L57+M57</f>
        <v>8138.2</v>
      </c>
      <c r="I57" s="66">
        <v>525.70000000000005</v>
      </c>
      <c r="J57" s="36">
        <v>1088.2</v>
      </c>
      <c r="K57" s="53">
        <v>0</v>
      </c>
      <c r="L57" s="54">
        <v>7050</v>
      </c>
      <c r="M57" s="55">
        <v>0</v>
      </c>
    </row>
    <row r="58" spans="1:13" s="22" customFormat="1" ht="56.25" customHeight="1">
      <c r="A58" s="127"/>
      <c r="B58" s="97"/>
      <c r="C58" s="102"/>
      <c r="D58" s="98"/>
      <c r="E58" s="99"/>
      <c r="F58" s="99"/>
      <c r="G58" s="65" t="s">
        <v>11</v>
      </c>
      <c r="H58" s="66">
        <v>0</v>
      </c>
      <c r="I58" s="66">
        <v>0</v>
      </c>
      <c r="J58" s="52">
        <v>0</v>
      </c>
      <c r="K58" s="53">
        <v>0</v>
      </c>
      <c r="L58" s="54">
        <v>0</v>
      </c>
      <c r="M58" s="55">
        <v>0</v>
      </c>
    </row>
    <row r="59" spans="1:13" s="22" customFormat="1" ht="126.75" customHeight="1">
      <c r="A59" s="85"/>
      <c r="B59" s="68" t="s">
        <v>95</v>
      </c>
      <c r="C59" s="83" t="s">
        <v>186</v>
      </c>
      <c r="D59" s="69" t="s">
        <v>19</v>
      </c>
      <c r="E59" s="81">
        <v>46387</v>
      </c>
      <c r="F59" s="84" t="s">
        <v>200</v>
      </c>
      <c r="G59" s="69" t="s">
        <v>16</v>
      </c>
      <c r="H59" s="69" t="s">
        <v>16</v>
      </c>
      <c r="I59" s="79" t="s">
        <v>16</v>
      </c>
      <c r="J59" s="32"/>
      <c r="K59" s="33"/>
      <c r="L59" s="34"/>
      <c r="M59" s="35"/>
    </row>
    <row r="60" spans="1:13" s="22" customFormat="1" ht="20.100000000000001" customHeight="1">
      <c r="A60" s="127" t="s">
        <v>150</v>
      </c>
      <c r="B60" s="97" t="s">
        <v>96</v>
      </c>
      <c r="C60" s="100" t="s">
        <v>186</v>
      </c>
      <c r="D60" s="98" t="s">
        <v>69</v>
      </c>
      <c r="E60" s="99">
        <v>46387</v>
      </c>
      <c r="F60" s="99" t="s">
        <v>186</v>
      </c>
      <c r="G60" s="65" t="s">
        <v>7</v>
      </c>
      <c r="H60" s="66">
        <f>H61+H62+H63+H64</f>
        <v>500</v>
      </c>
      <c r="I60" s="66">
        <f>I61+I62+I63+I64</f>
        <v>0</v>
      </c>
      <c r="J60" s="52">
        <f t="shared" si="10"/>
        <v>0</v>
      </c>
      <c r="K60" s="53">
        <f t="shared" si="10"/>
        <v>0</v>
      </c>
      <c r="L60" s="54">
        <f t="shared" si="10"/>
        <v>500</v>
      </c>
      <c r="M60" s="55">
        <f t="shared" si="9"/>
        <v>0</v>
      </c>
    </row>
    <row r="61" spans="1:13" s="22" customFormat="1" ht="20.100000000000001" customHeight="1">
      <c r="A61" s="127"/>
      <c r="B61" s="97"/>
      <c r="C61" s="101"/>
      <c r="D61" s="98"/>
      <c r="E61" s="99"/>
      <c r="F61" s="99"/>
      <c r="G61" s="65" t="s">
        <v>8</v>
      </c>
      <c r="H61" s="66">
        <v>0</v>
      </c>
      <c r="I61" s="66">
        <v>0</v>
      </c>
      <c r="J61" s="52">
        <v>0</v>
      </c>
      <c r="K61" s="53">
        <v>0</v>
      </c>
      <c r="L61" s="54">
        <v>0</v>
      </c>
      <c r="M61" s="55">
        <v>0</v>
      </c>
    </row>
    <row r="62" spans="1:13" s="22" customFormat="1" ht="20.100000000000001" customHeight="1">
      <c r="A62" s="127"/>
      <c r="B62" s="97"/>
      <c r="C62" s="101"/>
      <c r="D62" s="98"/>
      <c r="E62" s="99"/>
      <c r="F62" s="99"/>
      <c r="G62" s="65" t="s">
        <v>9</v>
      </c>
      <c r="H62" s="66">
        <v>0</v>
      </c>
      <c r="I62" s="66">
        <v>0</v>
      </c>
      <c r="J62" s="52">
        <v>0</v>
      </c>
      <c r="K62" s="53">
        <v>0</v>
      </c>
      <c r="L62" s="54">
        <v>0</v>
      </c>
      <c r="M62" s="55">
        <v>0</v>
      </c>
    </row>
    <row r="63" spans="1:13" s="22" customFormat="1" ht="20.100000000000001" customHeight="1">
      <c r="A63" s="127"/>
      <c r="B63" s="97"/>
      <c r="C63" s="101"/>
      <c r="D63" s="98"/>
      <c r="E63" s="99"/>
      <c r="F63" s="99"/>
      <c r="G63" s="65" t="s">
        <v>10</v>
      </c>
      <c r="H63" s="66">
        <f>J63+L63</f>
        <v>500</v>
      </c>
      <c r="I63" s="66">
        <v>0</v>
      </c>
      <c r="J63" s="36">
        <v>0</v>
      </c>
      <c r="K63" s="53">
        <v>0</v>
      </c>
      <c r="L63" s="54">
        <v>500</v>
      </c>
      <c r="M63" s="55">
        <v>0</v>
      </c>
    </row>
    <row r="64" spans="1:13" s="22" customFormat="1" ht="20.100000000000001" customHeight="1">
      <c r="A64" s="127"/>
      <c r="B64" s="97"/>
      <c r="C64" s="102"/>
      <c r="D64" s="98"/>
      <c r="E64" s="99"/>
      <c r="F64" s="99"/>
      <c r="G64" s="65" t="s">
        <v>11</v>
      </c>
      <c r="H64" s="66">
        <v>0</v>
      </c>
      <c r="I64" s="66">
        <v>0</v>
      </c>
      <c r="J64" s="52">
        <v>0</v>
      </c>
      <c r="K64" s="53">
        <v>0</v>
      </c>
      <c r="L64" s="54">
        <v>0</v>
      </c>
      <c r="M64" s="55">
        <v>0</v>
      </c>
    </row>
    <row r="65" spans="1:13" s="22" customFormat="1" ht="83.25" customHeight="1">
      <c r="A65" s="85"/>
      <c r="B65" s="68" t="s">
        <v>97</v>
      </c>
      <c r="C65" s="83" t="s">
        <v>186</v>
      </c>
      <c r="D65" s="69" t="s">
        <v>69</v>
      </c>
      <c r="E65" s="81">
        <v>46387</v>
      </c>
      <c r="F65" s="84" t="s">
        <v>186</v>
      </c>
      <c r="G65" s="69" t="s">
        <v>16</v>
      </c>
      <c r="H65" s="69" t="s">
        <v>16</v>
      </c>
      <c r="I65" s="79" t="s">
        <v>16</v>
      </c>
      <c r="J65" s="32"/>
      <c r="K65" s="33"/>
      <c r="L65" s="34"/>
      <c r="M65" s="35"/>
    </row>
    <row r="66" spans="1:13" s="22" customFormat="1" ht="20.100000000000001" customHeight="1">
      <c r="A66" s="127" t="s">
        <v>151</v>
      </c>
      <c r="B66" s="97" t="s">
        <v>98</v>
      </c>
      <c r="C66" s="100" t="s">
        <v>186</v>
      </c>
      <c r="D66" s="98" t="s">
        <v>82</v>
      </c>
      <c r="E66" s="99">
        <v>46387</v>
      </c>
      <c r="F66" s="99" t="s">
        <v>186</v>
      </c>
      <c r="G66" s="65" t="s">
        <v>7</v>
      </c>
      <c r="H66" s="66">
        <f>H67+H68+H69+H70</f>
        <v>400</v>
      </c>
      <c r="I66" s="66">
        <f>I67+I68+I69+I70</f>
        <v>0</v>
      </c>
      <c r="J66" s="52">
        <f t="shared" si="10"/>
        <v>0</v>
      </c>
      <c r="K66" s="53">
        <f t="shared" ref="K66:K72" si="11">K67+K68+K69+K70</f>
        <v>0</v>
      </c>
      <c r="L66" s="54">
        <f>L69</f>
        <v>400</v>
      </c>
      <c r="M66" s="55">
        <f t="shared" si="9"/>
        <v>0</v>
      </c>
    </row>
    <row r="67" spans="1:13" s="22" customFormat="1" ht="20.100000000000001" customHeight="1">
      <c r="A67" s="127"/>
      <c r="B67" s="97"/>
      <c r="C67" s="101"/>
      <c r="D67" s="98"/>
      <c r="E67" s="99"/>
      <c r="F67" s="99"/>
      <c r="G67" s="65" t="s">
        <v>8</v>
      </c>
      <c r="H67" s="66">
        <v>0</v>
      </c>
      <c r="I67" s="66">
        <v>0</v>
      </c>
      <c r="J67" s="52">
        <v>0</v>
      </c>
      <c r="K67" s="53">
        <v>0</v>
      </c>
      <c r="L67" s="54">
        <v>0</v>
      </c>
      <c r="M67" s="55">
        <v>0</v>
      </c>
    </row>
    <row r="68" spans="1:13" s="22" customFormat="1" ht="20.100000000000001" customHeight="1">
      <c r="A68" s="127"/>
      <c r="B68" s="97"/>
      <c r="C68" s="101"/>
      <c r="D68" s="98"/>
      <c r="E68" s="99"/>
      <c r="F68" s="99"/>
      <c r="G68" s="65" t="s">
        <v>9</v>
      </c>
      <c r="H68" s="66">
        <v>0</v>
      </c>
      <c r="I68" s="66">
        <v>0</v>
      </c>
      <c r="J68" s="52">
        <v>0</v>
      </c>
      <c r="K68" s="53">
        <v>0</v>
      </c>
      <c r="L68" s="54">
        <v>0</v>
      </c>
      <c r="M68" s="55">
        <v>0</v>
      </c>
    </row>
    <row r="69" spans="1:13" s="22" customFormat="1" ht="20.100000000000001" customHeight="1">
      <c r="A69" s="127"/>
      <c r="B69" s="97"/>
      <c r="C69" s="101"/>
      <c r="D69" s="98"/>
      <c r="E69" s="99"/>
      <c r="F69" s="99"/>
      <c r="G69" s="65" t="s">
        <v>10</v>
      </c>
      <c r="H69" s="66">
        <f>J69+K69+L69+M69</f>
        <v>400</v>
      </c>
      <c r="I69" s="66">
        <v>0</v>
      </c>
      <c r="J69" s="36">
        <v>0</v>
      </c>
      <c r="K69" s="53">
        <v>0</v>
      </c>
      <c r="L69" s="54">
        <v>400</v>
      </c>
      <c r="M69" s="55">
        <v>0</v>
      </c>
    </row>
    <row r="70" spans="1:13" s="22" customFormat="1" ht="54" customHeight="1">
      <c r="A70" s="127"/>
      <c r="B70" s="97"/>
      <c r="C70" s="102"/>
      <c r="D70" s="98"/>
      <c r="E70" s="99"/>
      <c r="F70" s="99"/>
      <c r="G70" s="65" t="s">
        <v>11</v>
      </c>
      <c r="H70" s="66">
        <v>0</v>
      </c>
      <c r="I70" s="66">
        <v>0</v>
      </c>
      <c r="J70" s="52">
        <v>0</v>
      </c>
      <c r="K70" s="53">
        <v>0</v>
      </c>
      <c r="L70" s="54">
        <v>0</v>
      </c>
      <c r="M70" s="55">
        <v>0</v>
      </c>
    </row>
    <row r="71" spans="1:13" s="22" customFormat="1" ht="132.75" customHeight="1">
      <c r="A71" s="85"/>
      <c r="B71" s="68" t="s">
        <v>99</v>
      </c>
      <c r="C71" s="83" t="s">
        <v>186</v>
      </c>
      <c r="D71" s="69" t="s">
        <v>83</v>
      </c>
      <c r="E71" s="81">
        <v>46387</v>
      </c>
      <c r="F71" s="84" t="s">
        <v>186</v>
      </c>
      <c r="G71" s="69" t="s">
        <v>16</v>
      </c>
      <c r="H71" s="69" t="s">
        <v>16</v>
      </c>
      <c r="I71" s="79" t="s">
        <v>16</v>
      </c>
      <c r="J71" s="32"/>
      <c r="K71" s="33"/>
      <c r="L71" s="34"/>
      <c r="M71" s="35"/>
    </row>
    <row r="72" spans="1:13" s="22" customFormat="1" ht="20.100000000000001" customHeight="1">
      <c r="A72" s="127" t="s">
        <v>152</v>
      </c>
      <c r="B72" s="97" t="s">
        <v>100</v>
      </c>
      <c r="C72" s="100" t="s">
        <v>186</v>
      </c>
      <c r="D72" s="98" t="s">
        <v>68</v>
      </c>
      <c r="E72" s="99">
        <v>46387</v>
      </c>
      <c r="F72" s="99" t="s">
        <v>186</v>
      </c>
      <c r="G72" s="65" t="s">
        <v>7</v>
      </c>
      <c r="H72" s="66">
        <f>H73+H74+H75+H76</f>
        <v>0</v>
      </c>
      <c r="I72" s="66">
        <f>I73+I74+I75+I76</f>
        <v>0</v>
      </c>
      <c r="J72" s="52">
        <f t="shared" si="10"/>
        <v>0</v>
      </c>
      <c r="K72" s="53">
        <f t="shared" si="11"/>
        <v>0</v>
      </c>
      <c r="L72" s="54">
        <v>0</v>
      </c>
      <c r="M72" s="55">
        <f t="shared" si="9"/>
        <v>0</v>
      </c>
    </row>
    <row r="73" spans="1:13" s="22" customFormat="1" ht="20.100000000000001" customHeight="1">
      <c r="A73" s="127"/>
      <c r="B73" s="97"/>
      <c r="C73" s="101"/>
      <c r="D73" s="98"/>
      <c r="E73" s="99"/>
      <c r="F73" s="99"/>
      <c r="G73" s="65" t="s">
        <v>8</v>
      </c>
      <c r="H73" s="66">
        <v>0</v>
      </c>
      <c r="I73" s="66">
        <v>0</v>
      </c>
      <c r="J73" s="52">
        <v>0</v>
      </c>
      <c r="K73" s="53">
        <v>0</v>
      </c>
      <c r="L73" s="54">
        <v>0</v>
      </c>
      <c r="M73" s="55">
        <v>0</v>
      </c>
    </row>
    <row r="74" spans="1:13" s="22" customFormat="1" ht="20.100000000000001" customHeight="1">
      <c r="A74" s="127"/>
      <c r="B74" s="97"/>
      <c r="C74" s="101"/>
      <c r="D74" s="98"/>
      <c r="E74" s="99"/>
      <c r="F74" s="99"/>
      <c r="G74" s="65" t="s">
        <v>9</v>
      </c>
      <c r="H74" s="66">
        <v>0</v>
      </c>
      <c r="I74" s="66">
        <v>0</v>
      </c>
      <c r="J74" s="52">
        <v>0</v>
      </c>
      <c r="K74" s="53">
        <v>0</v>
      </c>
      <c r="L74" s="54">
        <v>0</v>
      </c>
      <c r="M74" s="55">
        <v>0</v>
      </c>
    </row>
    <row r="75" spans="1:13" s="22" customFormat="1" ht="20.100000000000001" customHeight="1">
      <c r="A75" s="127"/>
      <c r="B75" s="97"/>
      <c r="C75" s="101"/>
      <c r="D75" s="98"/>
      <c r="E75" s="99"/>
      <c r="F75" s="99"/>
      <c r="G75" s="65" t="s">
        <v>10</v>
      </c>
      <c r="H75" s="66">
        <v>0</v>
      </c>
      <c r="I75" s="66">
        <v>0</v>
      </c>
      <c r="J75" s="36">
        <v>0</v>
      </c>
      <c r="K75" s="53">
        <v>0</v>
      </c>
      <c r="L75" s="54">
        <v>0</v>
      </c>
      <c r="M75" s="55">
        <v>0</v>
      </c>
    </row>
    <row r="76" spans="1:13" s="22" customFormat="1" ht="20.100000000000001" customHeight="1">
      <c r="A76" s="127"/>
      <c r="B76" s="97"/>
      <c r="C76" s="102"/>
      <c r="D76" s="98"/>
      <c r="E76" s="99"/>
      <c r="F76" s="99"/>
      <c r="G76" s="65" t="s">
        <v>11</v>
      </c>
      <c r="H76" s="66">
        <v>0</v>
      </c>
      <c r="I76" s="66">
        <v>0</v>
      </c>
      <c r="J76" s="52">
        <v>0</v>
      </c>
      <c r="K76" s="53">
        <v>0</v>
      </c>
      <c r="L76" s="54">
        <v>0</v>
      </c>
      <c r="M76" s="55">
        <v>0</v>
      </c>
    </row>
    <row r="77" spans="1:13" s="22" customFormat="1" ht="115.5" customHeight="1">
      <c r="A77" s="85"/>
      <c r="B77" s="68" t="s">
        <v>101</v>
      </c>
      <c r="C77" s="83" t="s">
        <v>187</v>
      </c>
      <c r="D77" s="69" t="s">
        <v>68</v>
      </c>
      <c r="E77" s="81" t="s">
        <v>28</v>
      </c>
      <c r="F77" s="92" t="s">
        <v>191</v>
      </c>
      <c r="G77" s="69" t="s">
        <v>16</v>
      </c>
      <c r="H77" s="69" t="s">
        <v>16</v>
      </c>
      <c r="I77" s="79" t="s">
        <v>16</v>
      </c>
      <c r="J77" s="32"/>
      <c r="K77" s="33"/>
      <c r="L77" s="34"/>
      <c r="M77" s="35"/>
    </row>
    <row r="78" spans="1:13" s="22" customFormat="1" ht="20.100000000000001" customHeight="1">
      <c r="A78" s="127" t="s">
        <v>153</v>
      </c>
      <c r="B78" s="97" t="s">
        <v>102</v>
      </c>
      <c r="C78" s="100" t="s">
        <v>186</v>
      </c>
      <c r="D78" s="98" t="s">
        <v>39</v>
      </c>
      <c r="E78" s="99">
        <v>46387</v>
      </c>
      <c r="F78" s="99" t="s">
        <v>186</v>
      </c>
      <c r="G78" s="65" t="s">
        <v>7</v>
      </c>
      <c r="H78" s="66">
        <f>H79+H80+H81+H82</f>
        <v>300</v>
      </c>
      <c r="I78" s="66">
        <f>I79+I80+I81+I82</f>
        <v>0</v>
      </c>
      <c r="J78" s="52">
        <f t="shared" ref="J78:M78" si="12">J79+J80+J81+J82</f>
        <v>0</v>
      </c>
      <c r="K78" s="53">
        <f t="shared" si="12"/>
        <v>0</v>
      </c>
      <c r="L78" s="54">
        <f t="shared" si="12"/>
        <v>300</v>
      </c>
      <c r="M78" s="55">
        <f t="shared" si="12"/>
        <v>0</v>
      </c>
    </row>
    <row r="79" spans="1:13" s="22" customFormat="1" ht="20.100000000000001" customHeight="1">
      <c r="A79" s="127"/>
      <c r="B79" s="97"/>
      <c r="C79" s="101"/>
      <c r="D79" s="98"/>
      <c r="E79" s="99"/>
      <c r="F79" s="99"/>
      <c r="G79" s="65" t="s">
        <v>8</v>
      </c>
      <c r="H79" s="66">
        <v>0</v>
      </c>
      <c r="I79" s="66">
        <v>0</v>
      </c>
      <c r="J79" s="52">
        <v>0</v>
      </c>
      <c r="K79" s="53">
        <v>0</v>
      </c>
      <c r="L79" s="54">
        <v>0</v>
      </c>
      <c r="M79" s="55">
        <v>0</v>
      </c>
    </row>
    <row r="80" spans="1:13" s="22" customFormat="1" ht="20.100000000000001" customHeight="1">
      <c r="A80" s="127"/>
      <c r="B80" s="97"/>
      <c r="C80" s="101"/>
      <c r="D80" s="98"/>
      <c r="E80" s="99"/>
      <c r="F80" s="99"/>
      <c r="G80" s="65" t="s">
        <v>9</v>
      </c>
      <c r="H80" s="66">
        <v>0</v>
      </c>
      <c r="I80" s="66">
        <v>0</v>
      </c>
      <c r="J80" s="52">
        <v>0</v>
      </c>
      <c r="K80" s="53">
        <v>0</v>
      </c>
      <c r="L80" s="54">
        <v>0</v>
      </c>
      <c r="M80" s="55">
        <v>0</v>
      </c>
    </row>
    <row r="81" spans="1:13" s="22" customFormat="1" ht="20.100000000000001" customHeight="1">
      <c r="A81" s="127"/>
      <c r="B81" s="97"/>
      <c r="C81" s="101"/>
      <c r="D81" s="98"/>
      <c r="E81" s="99"/>
      <c r="F81" s="99"/>
      <c r="G81" s="65" t="s">
        <v>10</v>
      </c>
      <c r="H81" s="66">
        <f>SUM(J81:M81)</f>
        <v>300</v>
      </c>
      <c r="I81" s="66">
        <v>0</v>
      </c>
      <c r="J81" s="36">
        <v>0</v>
      </c>
      <c r="K81" s="53">
        <v>0</v>
      </c>
      <c r="L81" s="54">
        <v>300</v>
      </c>
      <c r="M81" s="55">
        <v>0</v>
      </c>
    </row>
    <row r="82" spans="1:13" s="22" customFormat="1" ht="20.100000000000001" customHeight="1">
      <c r="A82" s="127"/>
      <c r="B82" s="97"/>
      <c r="C82" s="102"/>
      <c r="D82" s="98"/>
      <c r="E82" s="99"/>
      <c r="F82" s="99"/>
      <c r="G82" s="65" t="s">
        <v>11</v>
      </c>
      <c r="H82" s="66">
        <v>0</v>
      </c>
      <c r="I82" s="66">
        <v>0</v>
      </c>
      <c r="J82" s="52">
        <v>0</v>
      </c>
      <c r="K82" s="53">
        <v>0</v>
      </c>
      <c r="L82" s="54">
        <v>0</v>
      </c>
      <c r="M82" s="55">
        <v>0</v>
      </c>
    </row>
    <row r="83" spans="1:13" s="22" customFormat="1" ht="83.25" customHeight="1">
      <c r="A83" s="85"/>
      <c r="B83" s="68" t="s">
        <v>103</v>
      </c>
      <c r="C83" s="83" t="s">
        <v>186</v>
      </c>
      <c r="D83" s="69" t="s">
        <v>39</v>
      </c>
      <c r="E83" s="81">
        <v>46387</v>
      </c>
      <c r="F83" s="84" t="s">
        <v>186</v>
      </c>
      <c r="G83" s="66" t="s">
        <v>16</v>
      </c>
      <c r="H83" s="66" t="s">
        <v>16</v>
      </c>
      <c r="I83" s="66" t="s">
        <v>16</v>
      </c>
      <c r="J83" s="52"/>
      <c r="K83" s="53"/>
      <c r="L83" s="54"/>
      <c r="M83" s="55"/>
    </row>
    <row r="84" spans="1:13" s="22" customFormat="1" ht="20.100000000000001" customHeight="1">
      <c r="A84" s="127" t="s">
        <v>154</v>
      </c>
      <c r="B84" s="97" t="s">
        <v>87</v>
      </c>
      <c r="C84" s="100" t="s">
        <v>186</v>
      </c>
      <c r="D84" s="98" t="s">
        <v>108</v>
      </c>
      <c r="E84" s="99">
        <v>46387</v>
      </c>
      <c r="F84" s="99" t="s">
        <v>186</v>
      </c>
      <c r="G84" s="65" t="s">
        <v>7</v>
      </c>
      <c r="H84" s="66">
        <f>H85+H86+H87+H88</f>
        <v>438</v>
      </c>
      <c r="I84" s="66">
        <f>I85+I86+I87+I88</f>
        <v>0</v>
      </c>
      <c r="J84" s="52">
        <f t="shared" ref="J84:M84" si="13">J85+J86+J87+J88</f>
        <v>0</v>
      </c>
      <c r="K84" s="53">
        <f t="shared" si="13"/>
        <v>0</v>
      </c>
      <c r="L84" s="54">
        <f t="shared" si="13"/>
        <v>438</v>
      </c>
      <c r="M84" s="55">
        <f t="shared" si="13"/>
        <v>0</v>
      </c>
    </row>
    <row r="85" spans="1:13" s="22" customFormat="1" ht="20.100000000000001" customHeight="1">
      <c r="A85" s="127"/>
      <c r="B85" s="97"/>
      <c r="C85" s="101"/>
      <c r="D85" s="98"/>
      <c r="E85" s="99"/>
      <c r="F85" s="99"/>
      <c r="G85" s="65" t="s">
        <v>8</v>
      </c>
      <c r="H85" s="66">
        <v>0</v>
      </c>
      <c r="I85" s="66">
        <v>0</v>
      </c>
      <c r="J85" s="52">
        <v>0</v>
      </c>
      <c r="K85" s="53">
        <v>0</v>
      </c>
      <c r="L85" s="54">
        <v>0</v>
      </c>
      <c r="M85" s="55">
        <v>0</v>
      </c>
    </row>
    <row r="86" spans="1:13" s="22" customFormat="1" ht="20.100000000000001" customHeight="1">
      <c r="A86" s="127"/>
      <c r="B86" s="97"/>
      <c r="C86" s="101"/>
      <c r="D86" s="98"/>
      <c r="E86" s="99"/>
      <c r="F86" s="99"/>
      <c r="G86" s="65" t="s">
        <v>9</v>
      </c>
      <c r="H86" s="66">
        <v>0</v>
      </c>
      <c r="I86" s="66">
        <v>0</v>
      </c>
      <c r="J86" s="52">
        <v>0</v>
      </c>
      <c r="K86" s="53">
        <v>0</v>
      </c>
      <c r="L86" s="54">
        <v>0</v>
      </c>
      <c r="M86" s="55">
        <v>0</v>
      </c>
    </row>
    <row r="87" spans="1:13" s="22" customFormat="1" ht="20.100000000000001" customHeight="1">
      <c r="A87" s="127"/>
      <c r="B87" s="97"/>
      <c r="C87" s="101"/>
      <c r="D87" s="98"/>
      <c r="E87" s="99"/>
      <c r="F87" s="99"/>
      <c r="G87" s="65" t="s">
        <v>10</v>
      </c>
      <c r="H87" s="66">
        <f>SUM(J87:M87)</f>
        <v>438</v>
      </c>
      <c r="I87" s="66">
        <v>0</v>
      </c>
      <c r="J87" s="36">
        <v>0</v>
      </c>
      <c r="K87" s="53">
        <v>0</v>
      </c>
      <c r="L87" s="54">
        <v>438</v>
      </c>
      <c r="M87" s="55">
        <v>0</v>
      </c>
    </row>
    <row r="88" spans="1:13" s="22" customFormat="1" ht="20.100000000000001" customHeight="1">
      <c r="A88" s="127"/>
      <c r="B88" s="97"/>
      <c r="C88" s="102"/>
      <c r="D88" s="98"/>
      <c r="E88" s="99"/>
      <c r="F88" s="99"/>
      <c r="G88" s="65" t="s">
        <v>11</v>
      </c>
      <c r="H88" s="66">
        <v>0</v>
      </c>
      <c r="I88" s="66">
        <v>0</v>
      </c>
      <c r="J88" s="52">
        <v>0</v>
      </c>
      <c r="K88" s="53">
        <v>0</v>
      </c>
      <c r="L88" s="54">
        <v>0</v>
      </c>
      <c r="M88" s="55">
        <v>0</v>
      </c>
    </row>
    <row r="89" spans="1:13" s="22" customFormat="1" ht="85.5" customHeight="1">
      <c r="A89" s="85"/>
      <c r="B89" s="68" t="s">
        <v>203</v>
      </c>
      <c r="C89" s="83" t="s">
        <v>186</v>
      </c>
      <c r="D89" s="69" t="s">
        <v>108</v>
      </c>
      <c r="E89" s="81">
        <v>46387</v>
      </c>
      <c r="F89" s="84" t="s">
        <v>186</v>
      </c>
      <c r="G89" s="69" t="s">
        <v>16</v>
      </c>
      <c r="H89" s="66" t="s">
        <v>16</v>
      </c>
      <c r="I89" s="66" t="s">
        <v>16</v>
      </c>
      <c r="J89" s="52"/>
      <c r="K89" s="53"/>
      <c r="L89" s="54"/>
      <c r="M89" s="55"/>
    </row>
    <row r="90" spans="1:13" s="22" customFormat="1" ht="20.100000000000001" customHeight="1">
      <c r="A90" s="127"/>
      <c r="B90" s="97" t="s">
        <v>202</v>
      </c>
      <c r="C90" s="100" t="s">
        <v>186</v>
      </c>
      <c r="D90" s="98" t="s">
        <v>108</v>
      </c>
      <c r="E90" s="99">
        <v>46387</v>
      </c>
      <c r="F90" s="99" t="s">
        <v>186</v>
      </c>
      <c r="G90" s="65" t="s">
        <v>7</v>
      </c>
      <c r="H90" s="66">
        <f>H91+H92+H93+H94</f>
        <v>0</v>
      </c>
      <c r="I90" s="66">
        <f>I91+I92+I93+I94</f>
        <v>0</v>
      </c>
      <c r="J90" s="52">
        <f t="shared" ref="J90:M90" si="14">J91+J92+J93+J94</f>
        <v>0</v>
      </c>
      <c r="K90" s="53">
        <f t="shared" si="14"/>
        <v>0</v>
      </c>
      <c r="L90" s="54">
        <f t="shared" si="14"/>
        <v>0</v>
      </c>
      <c r="M90" s="55">
        <f t="shared" si="14"/>
        <v>0</v>
      </c>
    </row>
    <row r="91" spans="1:13" s="22" customFormat="1" ht="20.100000000000001" customHeight="1">
      <c r="A91" s="127"/>
      <c r="B91" s="97"/>
      <c r="C91" s="101"/>
      <c r="D91" s="98"/>
      <c r="E91" s="99"/>
      <c r="F91" s="99"/>
      <c r="G91" s="65" t="s">
        <v>8</v>
      </c>
      <c r="H91" s="66">
        <v>0</v>
      </c>
      <c r="I91" s="66">
        <v>0</v>
      </c>
      <c r="J91" s="52">
        <v>0</v>
      </c>
      <c r="K91" s="53">
        <v>0</v>
      </c>
      <c r="L91" s="54">
        <v>0</v>
      </c>
      <c r="M91" s="55">
        <v>0</v>
      </c>
    </row>
    <row r="92" spans="1:13" s="22" customFormat="1" ht="20.100000000000001" customHeight="1">
      <c r="A92" s="127"/>
      <c r="B92" s="97"/>
      <c r="C92" s="101"/>
      <c r="D92" s="98"/>
      <c r="E92" s="99"/>
      <c r="F92" s="99"/>
      <c r="G92" s="65" t="s">
        <v>9</v>
      </c>
      <c r="H92" s="66">
        <v>0</v>
      </c>
      <c r="I92" s="66">
        <v>0</v>
      </c>
      <c r="J92" s="52">
        <v>0</v>
      </c>
      <c r="K92" s="53">
        <v>0</v>
      </c>
      <c r="L92" s="54">
        <v>0</v>
      </c>
      <c r="M92" s="55">
        <v>0</v>
      </c>
    </row>
    <row r="93" spans="1:13" s="22" customFormat="1" ht="20.100000000000001" customHeight="1">
      <c r="A93" s="127"/>
      <c r="B93" s="97"/>
      <c r="C93" s="101"/>
      <c r="D93" s="98"/>
      <c r="E93" s="99"/>
      <c r="F93" s="99"/>
      <c r="G93" s="65" t="s">
        <v>10</v>
      </c>
      <c r="H93" s="66">
        <f>SUM(J93:M93)</f>
        <v>0</v>
      </c>
      <c r="I93" s="66">
        <f>SUM(K93:N93)</f>
        <v>0</v>
      </c>
      <c r="J93" s="36">
        <v>0</v>
      </c>
      <c r="K93" s="53">
        <v>0</v>
      </c>
      <c r="L93" s="54">
        <v>0</v>
      </c>
      <c r="M93" s="55">
        <v>0</v>
      </c>
    </row>
    <row r="94" spans="1:13" s="22" customFormat="1" ht="20.100000000000001" customHeight="1">
      <c r="A94" s="127"/>
      <c r="B94" s="97"/>
      <c r="C94" s="102"/>
      <c r="D94" s="98"/>
      <c r="E94" s="99"/>
      <c r="F94" s="99"/>
      <c r="G94" s="65" t="s">
        <v>11</v>
      </c>
      <c r="H94" s="66">
        <v>0</v>
      </c>
      <c r="I94" s="66">
        <v>0</v>
      </c>
      <c r="J94" s="52">
        <v>0</v>
      </c>
      <c r="K94" s="53">
        <v>0</v>
      </c>
      <c r="L94" s="54">
        <v>0</v>
      </c>
      <c r="M94" s="55">
        <v>0</v>
      </c>
    </row>
    <row r="95" spans="1:13" s="22" customFormat="1" ht="85.5" customHeight="1">
      <c r="A95" s="85" t="s">
        <v>155</v>
      </c>
      <c r="B95" s="68" t="s">
        <v>201</v>
      </c>
      <c r="C95" s="83" t="s">
        <v>186</v>
      </c>
      <c r="D95" s="69" t="s">
        <v>108</v>
      </c>
      <c r="E95" s="81">
        <v>46387</v>
      </c>
      <c r="F95" s="84" t="s">
        <v>186</v>
      </c>
      <c r="G95" s="66" t="s">
        <v>16</v>
      </c>
      <c r="H95" s="66" t="s">
        <v>16</v>
      </c>
      <c r="I95" s="66" t="s">
        <v>16</v>
      </c>
      <c r="J95" s="52"/>
      <c r="K95" s="53"/>
      <c r="L95" s="54"/>
      <c r="M95" s="55"/>
    </row>
    <row r="96" spans="1:13" s="22" customFormat="1" ht="20.100000000000001" customHeight="1">
      <c r="A96" s="127">
        <v>2</v>
      </c>
      <c r="B96" s="97" t="s">
        <v>57</v>
      </c>
      <c r="C96" s="100" t="s">
        <v>16</v>
      </c>
      <c r="D96" s="98" t="s">
        <v>30</v>
      </c>
      <c r="E96" s="99">
        <v>46387</v>
      </c>
      <c r="F96" s="99" t="s">
        <v>16</v>
      </c>
      <c r="G96" s="65" t="s">
        <v>7</v>
      </c>
      <c r="H96" s="66">
        <f>H101</f>
        <v>3821.3</v>
      </c>
      <c r="I96" s="66">
        <f>I101</f>
        <v>160.1</v>
      </c>
      <c r="J96" s="36">
        <f>J98</f>
        <v>1149.9000000000001</v>
      </c>
      <c r="K96" s="53">
        <v>0</v>
      </c>
      <c r="L96" s="54">
        <f>L98</f>
        <v>2671.4</v>
      </c>
      <c r="M96" s="55">
        <v>0</v>
      </c>
    </row>
    <row r="97" spans="1:13" s="22" customFormat="1" ht="20.100000000000001" customHeight="1">
      <c r="A97" s="127"/>
      <c r="B97" s="97"/>
      <c r="C97" s="101"/>
      <c r="D97" s="98"/>
      <c r="E97" s="99"/>
      <c r="F97" s="99"/>
      <c r="G97" s="65" t="s">
        <v>8</v>
      </c>
      <c r="H97" s="66">
        <f>H102</f>
        <v>0</v>
      </c>
      <c r="I97" s="66">
        <v>0</v>
      </c>
      <c r="J97" s="52">
        <v>0</v>
      </c>
      <c r="K97" s="53">
        <v>0</v>
      </c>
      <c r="L97" s="54">
        <v>0</v>
      </c>
      <c r="M97" s="55">
        <v>0</v>
      </c>
    </row>
    <row r="98" spans="1:13" s="22" customFormat="1" ht="20.100000000000001" customHeight="1">
      <c r="A98" s="127"/>
      <c r="B98" s="97"/>
      <c r="C98" s="101"/>
      <c r="D98" s="98"/>
      <c r="E98" s="99"/>
      <c r="F98" s="99"/>
      <c r="G98" s="65" t="s">
        <v>9</v>
      </c>
      <c r="H98" s="66">
        <f>H103</f>
        <v>3821.3</v>
      </c>
      <c r="I98" s="66">
        <f>I103</f>
        <v>160.1</v>
      </c>
      <c r="J98" s="52">
        <f>J103</f>
        <v>1149.9000000000001</v>
      </c>
      <c r="K98" s="53">
        <v>0</v>
      </c>
      <c r="L98" s="54">
        <f>L103</f>
        <v>2671.4</v>
      </c>
      <c r="M98" s="55">
        <v>0</v>
      </c>
    </row>
    <row r="99" spans="1:13" s="22" customFormat="1" ht="20.100000000000001" customHeight="1">
      <c r="A99" s="127"/>
      <c r="B99" s="97"/>
      <c r="C99" s="101"/>
      <c r="D99" s="98"/>
      <c r="E99" s="99"/>
      <c r="F99" s="99"/>
      <c r="G99" s="65" t="s">
        <v>10</v>
      </c>
      <c r="H99" s="66">
        <f t="shared" ref="H99:H100" si="15">J99+L99</f>
        <v>0</v>
      </c>
      <c r="I99" s="66">
        <v>0</v>
      </c>
      <c r="J99" s="36">
        <v>0</v>
      </c>
      <c r="K99" s="53">
        <v>0</v>
      </c>
      <c r="L99" s="54">
        <v>0</v>
      </c>
      <c r="M99" s="55">
        <v>0</v>
      </c>
    </row>
    <row r="100" spans="1:13" s="22" customFormat="1" ht="63" customHeight="1">
      <c r="A100" s="127"/>
      <c r="B100" s="97"/>
      <c r="C100" s="102"/>
      <c r="D100" s="98"/>
      <c r="E100" s="99"/>
      <c r="F100" s="99"/>
      <c r="G100" s="65" t="s">
        <v>11</v>
      </c>
      <c r="H100" s="66">
        <f t="shared" si="15"/>
        <v>0</v>
      </c>
      <c r="I100" s="66">
        <v>0</v>
      </c>
      <c r="J100" s="52">
        <v>0</v>
      </c>
      <c r="K100" s="53">
        <v>0</v>
      </c>
      <c r="L100" s="54">
        <v>0</v>
      </c>
      <c r="M100" s="55">
        <v>0</v>
      </c>
    </row>
    <row r="101" spans="1:13" s="22" customFormat="1" ht="20.100000000000001" customHeight="1">
      <c r="A101" s="127" t="s">
        <v>158</v>
      </c>
      <c r="B101" s="112" t="s">
        <v>31</v>
      </c>
      <c r="C101" s="100" t="s">
        <v>186</v>
      </c>
      <c r="D101" s="100" t="s">
        <v>30</v>
      </c>
      <c r="E101" s="115">
        <v>46387</v>
      </c>
      <c r="F101" s="115" t="s">
        <v>186</v>
      </c>
      <c r="G101" s="65" t="s">
        <v>7</v>
      </c>
      <c r="H101" s="66">
        <f>H103</f>
        <v>3821.3</v>
      </c>
      <c r="I101" s="66">
        <f>I103</f>
        <v>160.1</v>
      </c>
      <c r="J101" s="36">
        <f>J102+J103+J104+J105</f>
        <v>1149.9000000000001</v>
      </c>
      <c r="K101" s="53">
        <f>K102+K103+K104+K105</f>
        <v>0</v>
      </c>
      <c r="L101" s="54">
        <f>L102+L103+L104+L105</f>
        <v>2671.4</v>
      </c>
      <c r="M101" s="55">
        <f>M102+M103+M104+M105</f>
        <v>0</v>
      </c>
    </row>
    <row r="102" spans="1:13" s="22" customFormat="1" ht="20.100000000000001" customHeight="1">
      <c r="A102" s="127"/>
      <c r="B102" s="113"/>
      <c r="C102" s="101"/>
      <c r="D102" s="101"/>
      <c r="E102" s="116"/>
      <c r="F102" s="116"/>
      <c r="G102" s="65" t="s">
        <v>8</v>
      </c>
      <c r="H102" s="66">
        <f t="shared" ref="H102:H105" si="16">J102+L102</f>
        <v>0</v>
      </c>
      <c r="I102" s="66">
        <v>0</v>
      </c>
      <c r="J102" s="52">
        <v>0</v>
      </c>
      <c r="K102" s="53">
        <v>0</v>
      </c>
      <c r="L102" s="54">
        <v>0</v>
      </c>
      <c r="M102" s="55">
        <v>0</v>
      </c>
    </row>
    <row r="103" spans="1:13" s="22" customFormat="1" ht="20.100000000000001" customHeight="1">
      <c r="A103" s="127"/>
      <c r="B103" s="113"/>
      <c r="C103" s="101"/>
      <c r="D103" s="101"/>
      <c r="E103" s="116"/>
      <c r="F103" s="116"/>
      <c r="G103" s="65" t="s">
        <v>9</v>
      </c>
      <c r="H103" s="66">
        <f t="shared" si="16"/>
        <v>3821.3</v>
      </c>
      <c r="I103" s="66">
        <v>160.1</v>
      </c>
      <c r="J103" s="36">
        <v>1149.9000000000001</v>
      </c>
      <c r="K103" s="53">
        <v>0</v>
      </c>
      <c r="L103" s="54">
        <v>2671.4</v>
      </c>
      <c r="M103" s="55">
        <v>0</v>
      </c>
    </row>
    <row r="104" spans="1:13" s="22" customFormat="1" ht="20.100000000000001" customHeight="1">
      <c r="A104" s="127"/>
      <c r="B104" s="113"/>
      <c r="C104" s="101"/>
      <c r="D104" s="101"/>
      <c r="E104" s="116"/>
      <c r="F104" s="116"/>
      <c r="G104" s="65" t="s">
        <v>10</v>
      </c>
      <c r="H104" s="66">
        <v>0</v>
      </c>
      <c r="I104" s="66">
        <v>0</v>
      </c>
      <c r="J104" s="52">
        <v>0</v>
      </c>
      <c r="K104" s="53">
        <v>0</v>
      </c>
      <c r="L104" s="54">
        <v>0</v>
      </c>
      <c r="M104" s="55">
        <v>0</v>
      </c>
    </row>
    <row r="105" spans="1:13" s="22" customFormat="1" ht="53.25" customHeight="1">
      <c r="A105" s="127"/>
      <c r="B105" s="114"/>
      <c r="C105" s="102"/>
      <c r="D105" s="102"/>
      <c r="E105" s="117"/>
      <c r="F105" s="117"/>
      <c r="G105" s="65" t="s">
        <v>11</v>
      </c>
      <c r="H105" s="66">
        <f t="shared" si="16"/>
        <v>0</v>
      </c>
      <c r="I105" s="66">
        <v>0</v>
      </c>
      <c r="J105" s="52">
        <v>0</v>
      </c>
      <c r="K105" s="53">
        <v>0</v>
      </c>
      <c r="L105" s="54">
        <v>0</v>
      </c>
      <c r="M105" s="55">
        <v>0</v>
      </c>
    </row>
    <row r="106" spans="1:13" s="22" customFormat="1" ht="128.25" customHeight="1">
      <c r="A106" s="85"/>
      <c r="B106" s="68" t="s">
        <v>109</v>
      </c>
      <c r="C106" s="83" t="s">
        <v>187</v>
      </c>
      <c r="D106" s="69" t="s">
        <v>23</v>
      </c>
      <c r="E106" s="81" t="s">
        <v>28</v>
      </c>
      <c r="F106" s="93" t="s">
        <v>195</v>
      </c>
      <c r="G106" s="69" t="s">
        <v>16</v>
      </c>
      <c r="H106" s="69" t="s">
        <v>16</v>
      </c>
      <c r="I106" s="79" t="s">
        <v>16</v>
      </c>
      <c r="J106" s="32"/>
      <c r="K106" s="33"/>
      <c r="L106" s="34"/>
      <c r="M106" s="35"/>
    </row>
    <row r="107" spans="1:13" s="22" customFormat="1" ht="20.100000000000001" customHeight="1">
      <c r="A107" s="127">
        <v>3</v>
      </c>
      <c r="B107" s="97" t="s">
        <v>32</v>
      </c>
      <c r="C107" s="100" t="s">
        <v>16</v>
      </c>
      <c r="D107" s="98" t="s">
        <v>19</v>
      </c>
      <c r="E107" s="99">
        <v>46387</v>
      </c>
      <c r="F107" s="99" t="s">
        <v>16</v>
      </c>
      <c r="G107" s="65" t="s">
        <v>7</v>
      </c>
      <c r="H107" s="66">
        <f t="shared" ref="H107:M107" si="17">H108+H109+H110+H111</f>
        <v>17981.3</v>
      </c>
      <c r="I107" s="66">
        <f t="shared" si="17"/>
        <v>35.799999999999997</v>
      </c>
      <c r="J107" s="36">
        <f>J108+J109+J110+J111</f>
        <v>2740</v>
      </c>
      <c r="K107" s="53">
        <f t="shared" si="17"/>
        <v>0</v>
      </c>
      <c r="L107" s="54">
        <f t="shared" si="17"/>
        <v>15241.3</v>
      </c>
      <c r="M107" s="55">
        <f t="shared" si="17"/>
        <v>0</v>
      </c>
    </row>
    <row r="108" spans="1:13" s="22" customFormat="1" ht="20.100000000000001" customHeight="1">
      <c r="A108" s="127"/>
      <c r="B108" s="97"/>
      <c r="C108" s="101"/>
      <c r="D108" s="98"/>
      <c r="E108" s="99"/>
      <c r="F108" s="99"/>
      <c r="G108" s="65" t="s">
        <v>8</v>
      </c>
      <c r="H108" s="66">
        <f t="shared" ref="H108:I110" si="18">H113+H119+H125+H131</f>
        <v>0</v>
      </c>
      <c r="I108" s="66">
        <v>0</v>
      </c>
      <c r="J108" s="52">
        <f t="shared" ref="J108:J109" si="19">J113+J119+J125+J131</f>
        <v>0</v>
      </c>
      <c r="K108" s="53">
        <v>0</v>
      </c>
      <c r="L108" s="54">
        <f t="shared" ref="L108:L110" si="20">L113+L119+L125+L131</f>
        <v>0</v>
      </c>
      <c r="M108" s="55">
        <v>0</v>
      </c>
    </row>
    <row r="109" spans="1:13" s="22" customFormat="1" ht="20.100000000000001" customHeight="1">
      <c r="A109" s="127"/>
      <c r="B109" s="97"/>
      <c r="C109" s="101"/>
      <c r="D109" s="98"/>
      <c r="E109" s="99"/>
      <c r="F109" s="99"/>
      <c r="G109" s="65" t="s">
        <v>9</v>
      </c>
      <c r="H109" s="66">
        <f t="shared" si="18"/>
        <v>0</v>
      </c>
      <c r="I109" s="66">
        <v>0</v>
      </c>
      <c r="J109" s="52">
        <f t="shared" si="19"/>
        <v>0</v>
      </c>
      <c r="K109" s="53">
        <v>0</v>
      </c>
      <c r="L109" s="54">
        <f t="shared" si="20"/>
        <v>0</v>
      </c>
      <c r="M109" s="55">
        <v>0</v>
      </c>
    </row>
    <row r="110" spans="1:13" s="22" customFormat="1" ht="20.100000000000001" customHeight="1">
      <c r="A110" s="127"/>
      <c r="B110" s="97"/>
      <c r="C110" s="101"/>
      <c r="D110" s="98"/>
      <c r="E110" s="99"/>
      <c r="F110" s="99"/>
      <c r="G110" s="65" t="s">
        <v>10</v>
      </c>
      <c r="H110" s="66">
        <f t="shared" si="18"/>
        <v>17981.3</v>
      </c>
      <c r="I110" s="66">
        <f t="shared" si="18"/>
        <v>35.799999999999997</v>
      </c>
      <c r="J110" s="36">
        <f>J115+J121+J127</f>
        <v>2740</v>
      </c>
      <c r="K110" s="53">
        <v>0</v>
      </c>
      <c r="L110" s="54">
        <f t="shared" si="20"/>
        <v>15241.3</v>
      </c>
      <c r="M110" s="55">
        <v>0</v>
      </c>
    </row>
    <row r="111" spans="1:13" s="22" customFormat="1" ht="45" customHeight="1">
      <c r="A111" s="127"/>
      <c r="B111" s="97"/>
      <c r="C111" s="102"/>
      <c r="D111" s="98"/>
      <c r="E111" s="99"/>
      <c r="F111" s="99"/>
      <c r="G111" s="65" t="s">
        <v>11</v>
      </c>
      <c r="H111" s="66">
        <v>0</v>
      </c>
      <c r="I111" s="66">
        <v>0</v>
      </c>
      <c r="J111" s="52">
        <v>0</v>
      </c>
      <c r="K111" s="53">
        <v>0</v>
      </c>
      <c r="L111" s="54">
        <v>0</v>
      </c>
      <c r="M111" s="55">
        <v>0</v>
      </c>
    </row>
    <row r="112" spans="1:13" s="22" customFormat="1" ht="20.100000000000001" customHeight="1">
      <c r="A112" s="127" t="s">
        <v>159</v>
      </c>
      <c r="B112" s="112" t="s">
        <v>33</v>
      </c>
      <c r="C112" s="100" t="s">
        <v>186</v>
      </c>
      <c r="D112" s="100" t="s">
        <v>19</v>
      </c>
      <c r="E112" s="115">
        <v>46387</v>
      </c>
      <c r="F112" s="115" t="s">
        <v>186</v>
      </c>
      <c r="G112" s="65" t="s">
        <v>7</v>
      </c>
      <c r="H112" s="66">
        <f>H113+H114+H115+H116</f>
        <v>13300</v>
      </c>
      <c r="I112" s="66">
        <f>I113+I114+I115+I116</f>
        <v>0</v>
      </c>
      <c r="J112" s="36">
        <f>J113+J114+J115+J116</f>
        <v>2300</v>
      </c>
      <c r="K112" s="53">
        <f t="shared" ref="K112:M112" si="21">K113+K114+K115+K116</f>
        <v>0</v>
      </c>
      <c r="L112" s="54">
        <f>L113+L114+L115+L116</f>
        <v>11000</v>
      </c>
      <c r="M112" s="55">
        <f t="shared" si="21"/>
        <v>0</v>
      </c>
    </row>
    <row r="113" spans="1:13" s="22" customFormat="1" ht="20.100000000000001" customHeight="1">
      <c r="A113" s="127"/>
      <c r="B113" s="113"/>
      <c r="C113" s="101"/>
      <c r="D113" s="101"/>
      <c r="E113" s="116"/>
      <c r="F113" s="116"/>
      <c r="G113" s="65" t="s">
        <v>8</v>
      </c>
      <c r="H113" s="66">
        <v>0</v>
      </c>
      <c r="I113" s="66">
        <v>0</v>
      </c>
      <c r="J113" s="52">
        <v>0</v>
      </c>
      <c r="K113" s="53">
        <v>0</v>
      </c>
      <c r="L113" s="54">
        <v>0</v>
      </c>
      <c r="M113" s="55">
        <v>0</v>
      </c>
    </row>
    <row r="114" spans="1:13" s="22" customFormat="1" ht="20.100000000000001" customHeight="1">
      <c r="A114" s="127"/>
      <c r="B114" s="113"/>
      <c r="C114" s="101"/>
      <c r="D114" s="101"/>
      <c r="E114" s="116"/>
      <c r="F114" s="116"/>
      <c r="G114" s="65" t="s">
        <v>9</v>
      </c>
      <c r="H114" s="66">
        <v>0</v>
      </c>
      <c r="I114" s="66">
        <v>0</v>
      </c>
      <c r="J114" s="36">
        <v>0</v>
      </c>
      <c r="K114" s="53">
        <v>0</v>
      </c>
      <c r="L114" s="54">
        <v>0</v>
      </c>
      <c r="M114" s="55">
        <v>0</v>
      </c>
    </row>
    <row r="115" spans="1:13" s="22" customFormat="1" ht="20.100000000000001" customHeight="1">
      <c r="A115" s="127"/>
      <c r="B115" s="113"/>
      <c r="C115" s="101"/>
      <c r="D115" s="101"/>
      <c r="E115" s="116"/>
      <c r="F115" s="116"/>
      <c r="G115" s="65" t="s">
        <v>10</v>
      </c>
      <c r="H115" s="66">
        <f>J115+K115+L115+M115</f>
        <v>13300</v>
      </c>
      <c r="I115" s="66">
        <v>0</v>
      </c>
      <c r="J115" s="52">
        <v>2300</v>
      </c>
      <c r="K115" s="53">
        <v>0</v>
      </c>
      <c r="L115" s="54">
        <v>11000</v>
      </c>
      <c r="M115" s="55">
        <v>0</v>
      </c>
    </row>
    <row r="116" spans="1:13" s="22" customFormat="1" ht="55.5" customHeight="1">
      <c r="A116" s="127"/>
      <c r="B116" s="114"/>
      <c r="C116" s="102"/>
      <c r="D116" s="102"/>
      <c r="E116" s="117"/>
      <c r="F116" s="117"/>
      <c r="G116" s="65" t="s">
        <v>11</v>
      </c>
      <c r="H116" s="66">
        <v>0</v>
      </c>
      <c r="I116" s="66">
        <v>0</v>
      </c>
      <c r="J116" s="52">
        <v>0</v>
      </c>
      <c r="K116" s="53">
        <v>0</v>
      </c>
      <c r="L116" s="54">
        <v>0</v>
      </c>
      <c r="M116" s="55">
        <v>0</v>
      </c>
    </row>
    <row r="117" spans="1:13" s="22" customFormat="1" ht="121.5" customHeight="1">
      <c r="A117" s="85"/>
      <c r="B117" s="68" t="s">
        <v>110</v>
      </c>
      <c r="C117" s="83" t="s">
        <v>186</v>
      </c>
      <c r="D117" s="69" t="s">
        <v>19</v>
      </c>
      <c r="E117" s="81">
        <v>46326</v>
      </c>
      <c r="F117" s="84" t="s">
        <v>186</v>
      </c>
      <c r="G117" s="69" t="s">
        <v>16</v>
      </c>
      <c r="H117" s="69" t="s">
        <v>16</v>
      </c>
      <c r="I117" s="79" t="s">
        <v>16</v>
      </c>
      <c r="J117" s="32"/>
      <c r="K117" s="33"/>
      <c r="L117" s="34"/>
      <c r="M117" s="35"/>
    </row>
    <row r="118" spans="1:13" s="22" customFormat="1" ht="20.100000000000001" customHeight="1">
      <c r="A118" s="127" t="s">
        <v>160</v>
      </c>
      <c r="B118" s="112" t="s">
        <v>34</v>
      </c>
      <c r="C118" s="100" t="s">
        <v>186</v>
      </c>
      <c r="D118" s="100" t="s">
        <v>19</v>
      </c>
      <c r="E118" s="115">
        <v>46387</v>
      </c>
      <c r="F118" s="115" t="s">
        <v>186</v>
      </c>
      <c r="G118" s="65" t="s">
        <v>7</v>
      </c>
      <c r="H118" s="66">
        <f>H119+H120+H121+H122</f>
        <v>2140</v>
      </c>
      <c r="I118" s="66">
        <f>I119+I120+I121+I122</f>
        <v>0</v>
      </c>
      <c r="J118" s="36">
        <f>J119+J120+J121+J122</f>
        <v>140</v>
      </c>
      <c r="K118" s="53"/>
      <c r="L118" s="54">
        <f>L119+L120+L121+L122</f>
        <v>2000</v>
      </c>
      <c r="M118" s="55"/>
    </row>
    <row r="119" spans="1:13" s="22" customFormat="1" ht="20.100000000000001" customHeight="1">
      <c r="A119" s="127"/>
      <c r="B119" s="113"/>
      <c r="C119" s="101"/>
      <c r="D119" s="101"/>
      <c r="E119" s="116"/>
      <c r="F119" s="116"/>
      <c r="G119" s="65" t="s">
        <v>8</v>
      </c>
      <c r="H119" s="66">
        <v>0</v>
      </c>
      <c r="I119" s="66">
        <v>0</v>
      </c>
      <c r="J119" s="52">
        <v>0</v>
      </c>
      <c r="K119" s="53"/>
      <c r="L119" s="54">
        <v>0</v>
      </c>
      <c r="M119" s="55"/>
    </row>
    <row r="120" spans="1:13" s="22" customFormat="1" ht="20.100000000000001" customHeight="1">
      <c r="A120" s="127"/>
      <c r="B120" s="113"/>
      <c r="C120" s="101"/>
      <c r="D120" s="101"/>
      <c r="E120" s="116"/>
      <c r="F120" s="116"/>
      <c r="G120" s="65" t="s">
        <v>9</v>
      </c>
      <c r="H120" s="66">
        <v>0</v>
      </c>
      <c r="I120" s="66">
        <v>0</v>
      </c>
      <c r="J120" s="36">
        <v>0</v>
      </c>
      <c r="K120" s="53"/>
      <c r="L120" s="54">
        <v>0</v>
      </c>
      <c r="M120" s="55"/>
    </row>
    <row r="121" spans="1:13" s="22" customFormat="1" ht="20.100000000000001" customHeight="1">
      <c r="A121" s="127"/>
      <c r="B121" s="113"/>
      <c r="C121" s="101"/>
      <c r="D121" s="101"/>
      <c r="E121" s="116"/>
      <c r="F121" s="116"/>
      <c r="G121" s="65" t="s">
        <v>10</v>
      </c>
      <c r="H121" s="66">
        <f>J121+K121+L121+M121</f>
        <v>2140</v>
      </c>
      <c r="I121" s="66">
        <v>0</v>
      </c>
      <c r="J121" s="52">
        <v>140</v>
      </c>
      <c r="K121" s="53"/>
      <c r="L121" s="54">
        <v>2000</v>
      </c>
      <c r="M121" s="55"/>
    </row>
    <row r="122" spans="1:13" s="22" customFormat="1" ht="38.25" customHeight="1">
      <c r="A122" s="127"/>
      <c r="B122" s="114"/>
      <c r="C122" s="102"/>
      <c r="D122" s="102"/>
      <c r="E122" s="117"/>
      <c r="F122" s="117"/>
      <c r="G122" s="65" t="s">
        <v>11</v>
      </c>
      <c r="H122" s="66">
        <v>0</v>
      </c>
      <c r="I122" s="66">
        <v>0</v>
      </c>
      <c r="J122" s="52">
        <v>0</v>
      </c>
      <c r="K122" s="53"/>
      <c r="L122" s="54">
        <v>0</v>
      </c>
      <c r="M122" s="55"/>
    </row>
    <row r="123" spans="1:13" s="22" customFormat="1" ht="119.25" customHeight="1">
      <c r="A123" s="85"/>
      <c r="B123" s="68" t="s">
        <v>111</v>
      </c>
      <c r="C123" s="83" t="s">
        <v>186</v>
      </c>
      <c r="D123" s="69" t="s">
        <v>19</v>
      </c>
      <c r="E123" s="81">
        <v>46326</v>
      </c>
      <c r="F123" s="84" t="s">
        <v>186</v>
      </c>
      <c r="G123" s="69" t="s">
        <v>16</v>
      </c>
      <c r="H123" s="69" t="s">
        <v>16</v>
      </c>
      <c r="I123" s="79" t="s">
        <v>16</v>
      </c>
      <c r="J123" s="32"/>
      <c r="K123" s="33"/>
      <c r="L123" s="34"/>
      <c r="M123" s="35"/>
    </row>
    <row r="124" spans="1:13" s="22" customFormat="1" ht="20.100000000000001" customHeight="1">
      <c r="A124" s="127" t="s">
        <v>161</v>
      </c>
      <c r="B124" s="112" t="s">
        <v>104</v>
      </c>
      <c r="C124" s="100" t="s">
        <v>186</v>
      </c>
      <c r="D124" s="100" t="s">
        <v>19</v>
      </c>
      <c r="E124" s="115">
        <v>46387</v>
      </c>
      <c r="F124" s="115" t="s">
        <v>186</v>
      </c>
      <c r="G124" s="65" t="s">
        <v>7</v>
      </c>
      <c r="H124" s="66">
        <f>H125+H126+H127+H128</f>
        <v>1800</v>
      </c>
      <c r="I124" s="66">
        <f>I125+I126+I127+I128</f>
        <v>0</v>
      </c>
      <c r="J124" s="36">
        <f>J127</f>
        <v>300</v>
      </c>
      <c r="K124" s="53"/>
      <c r="L124" s="54">
        <f>L127</f>
        <v>1500</v>
      </c>
      <c r="M124" s="55"/>
    </row>
    <row r="125" spans="1:13" s="22" customFormat="1" ht="20.100000000000001" customHeight="1">
      <c r="A125" s="127"/>
      <c r="B125" s="113"/>
      <c r="C125" s="101"/>
      <c r="D125" s="101"/>
      <c r="E125" s="116"/>
      <c r="F125" s="116"/>
      <c r="G125" s="65" t="s">
        <v>8</v>
      </c>
      <c r="H125" s="66">
        <v>0</v>
      </c>
      <c r="I125" s="66">
        <v>0</v>
      </c>
      <c r="J125" s="52">
        <v>0</v>
      </c>
      <c r="K125" s="53"/>
      <c r="L125" s="54">
        <v>0</v>
      </c>
      <c r="M125" s="55"/>
    </row>
    <row r="126" spans="1:13" s="22" customFormat="1" ht="20.100000000000001" customHeight="1">
      <c r="A126" s="127"/>
      <c r="B126" s="113"/>
      <c r="C126" s="101"/>
      <c r="D126" s="101"/>
      <c r="E126" s="116"/>
      <c r="F126" s="116"/>
      <c r="G126" s="65" t="s">
        <v>9</v>
      </c>
      <c r="H126" s="66">
        <v>0</v>
      </c>
      <c r="I126" s="66">
        <v>0</v>
      </c>
      <c r="J126" s="36">
        <v>0</v>
      </c>
      <c r="K126" s="53"/>
      <c r="L126" s="54">
        <v>0</v>
      </c>
      <c r="M126" s="55"/>
    </row>
    <row r="127" spans="1:13" s="22" customFormat="1" ht="20.100000000000001" customHeight="1">
      <c r="A127" s="127"/>
      <c r="B127" s="113"/>
      <c r="C127" s="101"/>
      <c r="D127" s="101"/>
      <c r="E127" s="116"/>
      <c r="F127" s="116"/>
      <c r="G127" s="65" t="s">
        <v>10</v>
      </c>
      <c r="H127" s="66">
        <f>J127+K127+L127+M127</f>
        <v>1800</v>
      </c>
      <c r="I127" s="66">
        <v>0</v>
      </c>
      <c r="J127" s="52">
        <v>300</v>
      </c>
      <c r="K127" s="53"/>
      <c r="L127" s="54">
        <v>1500</v>
      </c>
      <c r="M127" s="55"/>
    </row>
    <row r="128" spans="1:13" s="22" customFormat="1" ht="51" customHeight="1">
      <c r="A128" s="127"/>
      <c r="B128" s="114"/>
      <c r="C128" s="102"/>
      <c r="D128" s="102"/>
      <c r="E128" s="117"/>
      <c r="F128" s="117"/>
      <c r="G128" s="65" t="s">
        <v>11</v>
      </c>
      <c r="H128" s="66">
        <v>0</v>
      </c>
      <c r="I128" s="66">
        <v>0</v>
      </c>
      <c r="J128" s="52">
        <v>0</v>
      </c>
      <c r="K128" s="53"/>
      <c r="L128" s="54">
        <v>0</v>
      </c>
      <c r="M128" s="55"/>
    </row>
    <row r="129" spans="1:13" s="22" customFormat="1" ht="121.5" customHeight="1">
      <c r="A129" s="85"/>
      <c r="B129" s="68" t="s">
        <v>112</v>
      </c>
      <c r="C129" s="83" t="s">
        <v>186</v>
      </c>
      <c r="D129" s="69" t="s">
        <v>19</v>
      </c>
      <c r="E129" s="81">
        <v>46387</v>
      </c>
      <c r="F129" s="84" t="s">
        <v>186</v>
      </c>
      <c r="G129" s="69" t="s">
        <v>16</v>
      </c>
      <c r="H129" s="69" t="s">
        <v>16</v>
      </c>
      <c r="I129" s="79" t="s">
        <v>16</v>
      </c>
      <c r="J129" s="32"/>
      <c r="K129" s="33"/>
      <c r="L129" s="34"/>
      <c r="M129" s="35"/>
    </row>
    <row r="130" spans="1:13" s="22" customFormat="1" ht="20.100000000000001" customHeight="1">
      <c r="A130" s="127" t="s">
        <v>162</v>
      </c>
      <c r="B130" s="112" t="s">
        <v>105</v>
      </c>
      <c r="C130" s="100" t="s">
        <v>186</v>
      </c>
      <c r="D130" s="100" t="s">
        <v>29</v>
      </c>
      <c r="E130" s="115">
        <v>46387</v>
      </c>
      <c r="F130" s="115" t="s">
        <v>186</v>
      </c>
      <c r="G130" s="65" t="s">
        <v>7</v>
      </c>
      <c r="H130" s="66">
        <f>H133</f>
        <v>741.3</v>
      </c>
      <c r="I130" s="66">
        <f>I133</f>
        <v>35.799999999999997</v>
      </c>
      <c r="J130" s="36">
        <v>0</v>
      </c>
      <c r="K130" s="53">
        <f>K133</f>
        <v>0</v>
      </c>
      <c r="L130" s="54">
        <f>L133</f>
        <v>741.3</v>
      </c>
      <c r="M130" s="55"/>
    </row>
    <row r="131" spans="1:13" s="22" customFormat="1" ht="20.100000000000001" customHeight="1">
      <c r="A131" s="127"/>
      <c r="B131" s="113"/>
      <c r="C131" s="101"/>
      <c r="D131" s="101"/>
      <c r="E131" s="116"/>
      <c r="F131" s="116"/>
      <c r="G131" s="65" t="s">
        <v>8</v>
      </c>
      <c r="H131" s="66">
        <v>0</v>
      </c>
      <c r="I131" s="66">
        <v>0</v>
      </c>
      <c r="J131" s="52">
        <v>0</v>
      </c>
      <c r="K131" s="53"/>
      <c r="L131" s="54">
        <v>0</v>
      </c>
      <c r="M131" s="55"/>
    </row>
    <row r="132" spans="1:13" s="22" customFormat="1" ht="20.100000000000001" customHeight="1">
      <c r="A132" s="127"/>
      <c r="B132" s="113"/>
      <c r="C132" s="101"/>
      <c r="D132" s="101"/>
      <c r="E132" s="116"/>
      <c r="F132" s="116"/>
      <c r="G132" s="65" t="s">
        <v>9</v>
      </c>
      <c r="H132" s="66">
        <v>0</v>
      </c>
      <c r="I132" s="66">
        <v>0</v>
      </c>
      <c r="J132" s="36">
        <v>0</v>
      </c>
      <c r="K132" s="53"/>
      <c r="L132" s="54">
        <v>0</v>
      </c>
      <c r="M132" s="55"/>
    </row>
    <row r="133" spans="1:13" s="22" customFormat="1" ht="20.100000000000001" customHeight="1">
      <c r="A133" s="127"/>
      <c r="B133" s="113"/>
      <c r="C133" s="101"/>
      <c r="D133" s="101"/>
      <c r="E133" s="116"/>
      <c r="F133" s="116"/>
      <c r="G133" s="65" t="s">
        <v>10</v>
      </c>
      <c r="H133" s="66">
        <f>L133</f>
        <v>741.3</v>
      </c>
      <c r="I133" s="66">
        <v>35.799999999999997</v>
      </c>
      <c r="J133" s="52">
        <v>0</v>
      </c>
      <c r="K133" s="53">
        <v>0</v>
      </c>
      <c r="L133" s="54">
        <v>741.3</v>
      </c>
      <c r="M133" s="55"/>
    </row>
    <row r="134" spans="1:13" s="22" customFormat="1" ht="20.100000000000001" customHeight="1">
      <c r="A134" s="127"/>
      <c r="B134" s="114"/>
      <c r="C134" s="102"/>
      <c r="D134" s="102"/>
      <c r="E134" s="117"/>
      <c r="F134" s="117"/>
      <c r="G134" s="65" t="s">
        <v>11</v>
      </c>
      <c r="H134" s="66">
        <v>0</v>
      </c>
      <c r="I134" s="66">
        <v>0</v>
      </c>
      <c r="J134" s="52">
        <v>0</v>
      </c>
      <c r="K134" s="53"/>
      <c r="L134" s="54">
        <v>0</v>
      </c>
      <c r="M134" s="55"/>
    </row>
    <row r="135" spans="1:13" s="22" customFormat="1" ht="69" customHeight="1">
      <c r="A135" s="85"/>
      <c r="B135" s="68" t="s">
        <v>113</v>
      </c>
      <c r="C135" s="94" t="s">
        <v>186</v>
      </c>
      <c r="D135" s="69" t="s">
        <v>29</v>
      </c>
      <c r="E135" s="81">
        <v>46387</v>
      </c>
      <c r="F135" s="95" t="s">
        <v>210</v>
      </c>
      <c r="G135" s="69" t="s">
        <v>16</v>
      </c>
      <c r="H135" s="69" t="s">
        <v>16</v>
      </c>
      <c r="I135" s="79" t="s">
        <v>16</v>
      </c>
      <c r="J135" s="32"/>
      <c r="K135" s="33"/>
      <c r="L135" s="34"/>
      <c r="M135" s="35"/>
    </row>
    <row r="136" spans="1:13" s="22" customFormat="1" ht="12.75">
      <c r="A136" s="127">
        <v>4</v>
      </c>
      <c r="B136" s="97" t="s">
        <v>81</v>
      </c>
      <c r="C136" s="100" t="s">
        <v>16</v>
      </c>
      <c r="D136" s="98" t="s">
        <v>29</v>
      </c>
      <c r="E136" s="99">
        <v>46387</v>
      </c>
      <c r="F136" s="99" t="s">
        <v>16</v>
      </c>
      <c r="G136" s="65" t="s">
        <v>7</v>
      </c>
      <c r="H136" s="66">
        <f>SUM(H137:H140)</f>
        <v>0</v>
      </c>
      <c r="I136" s="66">
        <f>SUM(I137:I140)</f>
        <v>0</v>
      </c>
      <c r="J136" s="36">
        <f>SUM(J137:J140)</f>
        <v>0</v>
      </c>
      <c r="K136" s="36">
        <f>SUM(K137:K140)</f>
        <v>0</v>
      </c>
      <c r="L136" s="50">
        <f>SUM(L137:L140)</f>
        <v>0</v>
      </c>
      <c r="M136" s="51"/>
    </row>
    <row r="137" spans="1:13" s="22" customFormat="1" ht="16.5" customHeight="1">
      <c r="A137" s="127"/>
      <c r="B137" s="97"/>
      <c r="C137" s="101"/>
      <c r="D137" s="98"/>
      <c r="E137" s="99"/>
      <c r="F137" s="99"/>
      <c r="G137" s="65" t="s">
        <v>8</v>
      </c>
      <c r="H137" s="66">
        <v>0</v>
      </c>
      <c r="I137" s="66">
        <v>0</v>
      </c>
      <c r="J137" s="36">
        <v>0</v>
      </c>
      <c r="K137" s="49"/>
      <c r="L137" s="50">
        <f t="shared" ref="L137:L140" si="22">L142+L148+L154+L160</f>
        <v>0</v>
      </c>
      <c r="M137" s="51"/>
    </row>
    <row r="138" spans="1:13" s="22" customFormat="1" ht="18.75" customHeight="1">
      <c r="A138" s="127"/>
      <c r="B138" s="97"/>
      <c r="C138" s="101"/>
      <c r="D138" s="98"/>
      <c r="E138" s="99"/>
      <c r="F138" s="99"/>
      <c r="G138" s="65" t="s">
        <v>9</v>
      </c>
      <c r="H138" s="66">
        <v>0</v>
      </c>
      <c r="I138" s="66">
        <v>0</v>
      </c>
      <c r="J138" s="36">
        <v>0</v>
      </c>
      <c r="K138" s="49"/>
      <c r="L138" s="50">
        <f>L143</f>
        <v>0</v>
      </c>
      <c r="M138" s="51"/>
    </row>
    <row r="139" spans="1:13" s="22" customFormat="1" ht="21" customHeight="1">
      <c r="A139" s="127"/>
      <c r="B139" s="97"/>
      <c r="C139" s="101"/>
      <c r="D139" s="98"/>
      <c r="E139" s="99"/>
      <c r="F139" s="99"/>
      <c r="G139" s="65" t="s">
        <v>10</v>
      </c>
      <c r="H139" s="66">
        <v>0</v>
      </c>
      <c r="I139" s="66">
        <v>0</v>
      </c>
      <c r="J139" s="36">
        <v>0</v>
      </c>
      <c r="K139" s="36">
        <f>K144+K150+K156+K162</f>
        <v>0</v>
      </c>
      <c r="L139" s="50">
        <f>L144</f>
        <v>0</v>
      </c>
      <c r="M139" s="51"/>
    </row>
    <row r="140" spans="1:13" s="22" customFormat="1" ht="18" customHeight="1">
      <c r="A140" s="127"/>
      <c r="B140" s="97"/>
      <c r="C140" s="102"/>
      <c r="D140" s="98"/>
      <c r="E140" s="99"/>
      <c r="F140" s="99"/>
      <c r="G140" s="65" t="s">
        <v>11</v>
      </c>
      <c r="H140" s="66">
        <v>0</v>
      </c>
      <c r="I140" s="66">
        <v>0</v>
      </c>
      <c r="J140" s="36">
        <v>0</v>
      </c>
      <c r="K140" s="49"/>
      <c r="L140" s="50">
        <f t="shared" si="22"/>
        <v>0</v>
      </c>
      <c r="M140" s="51"/>
    </row>
    <row r="141" spans="1:13" s="22" customFormat="1" ht="18.75" customHeight="1">
      <c r="A141" s="127" t="s">
        <v>163</v>
      </c>
      <c r="B141" s="97" t="s">
        <v>127</v>
      </c>
      <c r="C141" s="100" t="s">
        <v>186</v>
      </c>
      <c r="D141" s="98" t="s">
        <v>129</v>
      </c>
      <c r="E141" s="99">
        <v>46387</v>
      </c>
      <c r="F141" s="99" t="s">
        <v>186</v>
      </c>
      <c r="G141" s="65" t="s">
        <v>7</v>
      </c>
      <c r="H141" s="66">
        <f>H142+H143+H144+H145</f>
        <v>0</v>
      </c>
      <c r="I141" s="66">
        <f>I142+I143+I144+I145</f>
        <v>0</v>
      </c>
      <c r="J141" s="36">
        <f>J142+J143+J144+J145</f>
        <v>0</v>
      </c>
      <c r="K141" s="49"/>
      <c r="L141" s="50">
        <f>L142+L143+L144+L145</f>
        <v>0</v>
      </c>
      <c r="M141" s="51"/>
    </row>
    <row r="142" spans="1:13" s="22" customFormat="1" ht="18.75" customHeight="1">
      <c r="A142" s="127"/>
      <c r="B142" s="97"/>
      <c r="C142" s="101"/>
      <c r="D142" s="98"/>
      <c r="E142" s="99"/>
      <c r="F142" s="99"/>
      <c r="G142" s="65" t="s">
        <v>8</v>
      </c>
      <c r="H142" s="66">
        <v>0</v>
      </c>
      <c r="I142" s="66">
        <v>0</v>
      </c>
      <c r="J142" s="36">
        <v>0</v>
      </c>
      <c r="K142" s="49"/>
      <c r="L142" s="50">
        <v>0</v>
      </c>
      <c r="M142" s="51"/>
    </row>
    <row r="143" spans="1:13" s="22" customFormat="1" ht="24" customHeight="1">
      <c r="A143" s="127"/>
      <c r="B143" s="97"/>
      <c r="C143" s="101"/>
      <c r="D143" s="98"/>
      <c r="E143" s="99"/>
      <c r="F143" s="99"/>
      <c r="G143" s="65" t="s">
        <v>9</v>
      </c>
      <c r="H143" s="66">
        <v>0</v>
      </c>
      <c r="I143" s="66">
        <v>0</v>
      </c>
      <c r="J143" s="36">
        <v>0</v>
      </c>
      <c r="K143" s="49"/>
      <c r="L143" s="50">
        <v>0</v>
      </c>
      <c r="M143" s="51"/>
    </row>
    <row r="144" spans="1:13" s="22" customFormat="1" ht="26.25" customHeight="1">
      <c r="A144" s="127"/>
      <c r="B144" s="97"/>
      <c r="C144" s="101"/>
      <c r="D144" s="98"/>
      <c r="E144" s="99"/>
      <c r="F144" s="99"/>
      <c r="G144" s="65" t="s">
        <v>10</v>
      </c>
      <c r="H144" s="66">
        <f>J144+L144</f>
        <v>0</v>
      </c>
      <c r="I144" s="66">
        <f>K144+M144</f>
        <v>0</v>
      </c>
      <c r="J144" s="36">
        <v>0</v>
      </c>
      <c r="K144" s="49"/>
      <c r="L144" s="50">
        <v>0</v>
      </c>
      <c r="M144" s="51"/>
    </row>
    <row r="145" spans="1:13" s="22" customFormat="1" ht="54.75" customHeight="1">
      <c r="A145" s="127"/>
      <c r="B145" s="97"/>
      <c r="C145" s="102"/>
      <c r="D145" s="98"/>
      <c r="E145" s="99"/>
      <c r="F145" s="99"/>
      <c r="G145" s="65" t="s">
        <v>11</v>
      </c>
      <c r="H145" s="66">
        <v>0</v>
      </c>
      <c r="I145" s="66">
        <v>0</v>
      </c>
      <c r="J145" s="36">
        <v>0</v>
      </c>
      <c r="K145" s="49"/>
      <c r="L145" s="50">
        <v>0</v>
      </c>
      <c r="M145" s="51"/>
    </row>
    <row r="146" spans="1:13" s="22" customFormat="1" ht="140.25" customHeight="1">
      <c r="A146" s="85"/>
      <c r="B146" s="82" t="s">
        <v>128</v>
      </c>
      <c r="C146" s="83" t="s">
        <v>186</v>
      </c>
      <c r="D146" s="69" t="s">
        <v>129</v>
      </c>
      <c r="E146" s="81">
        <v>46203</v>
      </c>
      <c r="F146" s="84" t="s">
        <v>186</v>
      </c>
      <c r="G146" s="69" t="s">
        <v>16</v>
      </c>
      <c r="H146" s="69" t="s">
        <v>16</v>
      </c>
      <c r="I146" s="79" t="s">
        <v>16</v>
      </c>
      <c r="J146" s="32"/>
      <c r="K146" s="33"/>
      <c r="L146" s="34"/>
      <c r="M146" s="35"/>
    </row>
    <row r="147" spans="1:13" s="22" customFormat="1" ht="12.75" customHeight="1">
      <c r="A147" s="127">
        <v>5</v>
      </c>
      <c r="B147" s="97" t="s">
        <v>58</v>
      </c>
      <c r="C147" s="100" t="s">
        <v>16</v>
      </c>
      <c r="D147" s="98" t="s">
        <v>76</v>
      </c>
      <c r="E147" s="99">
        <v>46387</v>
      </c>
      <c r="F147" s="99" t="s">
        <v>16</v>
      </c>
      <c r="G147" s="65" t="s">
        <v>7</v>
      </c>
      <c r="H147" s="66">
        <f>SUM(H148:H151)</f>
        <v>106118.2</v>
      </c>
      <c r="I147" s="66">
        <f>SUM(I148:I151)</f>
        <v>12095.5</v>
      </c>
      <c r="J147" s="36">
        <f>SUM(J148:J151)</f>
        <v>17615.8</v>
      </c>
      <c r="K147" s="36">
        <f>SUM(K148:K151)</f>
        <v>0</v>
      </c>
      <c r="L147" s="50">
        <f>SUM(L148:L151)</f>
        <v>88502.399999999994</v>
      </c>
      <c r="M147" s="51"/>
    </row>
    <row r="148" spans="1:13" s="22" customFormat="1" ht="16.5" customHeight="1">
      <c r="A148" s="127"/>
      <c r="B148" s="97"/>
      <c r="C148" s="101"/>
      <c r="D148" s="98"/>
      <c r="E148" s="99"/>
      <c r="F148" s="99"/>
      <c r="G148" s="65" t="s">
        <v>8</v>
      </c>
      <c r="H148" s="66">
        <f t="shared" ref="H148:H149" si="23">H153+H159+H165</f>
        <v>0</v>
      </c>
      <c r="I148" s="66">
        <v>0</v>
      </c>
      <c r="J148" s="36">
        <v>0</v>
      </c>
      <c r="K148" s="49"/>
      <c r="L148" s="50">
        <f t="shared" ref="L148:L151" si="24">L153+L159+L165+L171</f>
        <v>0</v>
      </c>
      <c r="M148" s="51"/>
    </row>
    <row r="149" spans="1:13" s="22" customFormat="1" ht="18.75" customHeight="1">
      <c r="A149" s="127"/>
      <c r="B149" s="97"/>
      <c r="C149" s="101"/>
      <c r="D149" s="98"/>
      <c r="E149" s="99"/>
      <c r="F149" s="99"/>
      <c r="G149" s="65" t="s">
        <v>9</v>
      </c>
      <c r="H149" s="66">
        <f t="shared" si="23"/>
        <v>0</v>
      </c>
      <c r="I149" s="66">
        <v>0</v>
      </c>
      <c r="J149" s="36">
        <v>0</v>
      </c>
      <c r="K149" s="49"/>
      <c r="L149" s="50">
        <f t="shared" si="24"/>
        <v>0</v>
      </c>
      <c r="M149" s="51"/>
    </row>
    <row r="150" spans="1:13" s="22" customFormat="1" ht="21" customHeight="1">
      <c r="A150" s="127"/>
      <c r="B150" s="97"/>
      <c r="C150" s="101"/>
      <c r="D150" s="98"/>
      <c r="E150" s="99"/>
      <c r="F150" s="99"/>
      <c r="G150" s="65" t="s">
        <v>10</v>
      </c>
      <c r="H150" s="66">
        <f>H155+H161+H167+H173</f>
        <v>106118.2</v>
      </c>
      <c r="I150" s="66">
        <f>I155+I161+I167+I173</f>
        <v>12095.5</v>
      </c>
      <c r="J150" s="36">
        <f>J155+J161+J167+J173</f>
        <v>17615.8</v>
      </c>
      <c r="K150" s="36">
        <f>K155+K161+K167+K173</f>
        <v>0</v>
      </c>
      <c r="L150" s="50">
        <f t="shared" si="24"/>
        <v>88502.399999999994</v>
      </c>
      <c r="M150" s="51"/>
    </row>
    <row r="151" spans="1:13" s="22" customFormat="1" ht="26.25" customHeight="1">
      <c r="A151" s="127"/>
      <c r="B151" s="97"/>
      <c r="C151" s="102"/>
      <c r="D151" s="98"/>
      <c r="E151" s="99"/>
      <c r="F151" s="99"/>
      <c r="G151" s="65" t="s">
        <v>11</v>
      </c>
      <c r="H151" s="66">
        <f>H156+H162+H168</f>
        <v>0</v>
      </c>
      <c r="I151" s="66">
        <v>0</v>
      </c>
      <c r="J151" s="36">
        <v>0</v>
      </c>
      <c r="K151" s="49"/>
      <c r="L151" s="50">
        <f t="shared" si="24"/>
        <v>0</v>
      </c>
      <c r="M151" s="51"/>
    </row>
    <row r="152" spans="1:13" s="22" customFormat="1" ht="20.100000000000001" customHeight="1">
      <c r="A152" s="127" t="s">
        <v>164</v>
      </c>
      <c r="B152" s="112" t="s">
        <v>35</v>
      </c>
      <c r="C152" s="100" t="s">
        <v>186</v>
      </c>
      <c r="D152" s="100" t="s">
        <v>23</v>
      </c>
      <c r="E152" s="115">
        <v>46387</v>
      </c>
      <c r="F152" s="115" t="s">
        <v>186</v>
      </c>
      <c r="G152" s="65" t="s">
        <v>7</v>
      </c>
      <c r="H152" s="66">
        <f>H153+H154+H155+H156</f>
        <v>49925</v>
      </c>
      <c r="I152" s="66">
        <f>I153+I154+I155+I156</f>
        <v>6072.7</v>
      </c>
      <c r="J152" s="36">
        <f>J153+J154+J155+J156</f>
        <v>11600</v>
      </c>
      <c r="K152" s="53"/>
      <c r="L152" s="54">
        <f>L153+L154+L155+L156</f>
        <v>38325</v>
      </c>
      <c r="M152" s="55"/>
    </row>
    <row r="153" spans="1:13" s="22" customFormat="1" ht="20.100000000000001" customHeight="1">
      <c r="A153" s="127"/>
      <c r="B153" s="113"/>
      <c r="C153" s="101"/>
      <c r="D153" s="101"/>
      <c r="E153" s="116"/>
      <c r="F153" s="116"/>
      <c r="G153" s="65" t="s">
        <v>8</v>
      </c>
      <c r="H153" s="66">
        <v>0</v>
      </c>
      <c r="I153" s="66">
        <v>0</v>
      </c>
      <c r="J153" s="52">
        <v>0</v>
      </c>
      <c r="K153" s="53"/>
      <c r="L153" s="54">
        <v>0</v>
      </c>
      <c r="M153" s="55"/>
    </row>
    <row r="154" spans="1:13" s="22" customFormat="1" ht="20.100000000000001" customHeight="1">
      <c r="A154" s="127"/>
      <c r="B154" s="113"/>
      <c r="C154" s="101"/>
      <c r="D154" s="101"/>
      <c r="E154" s="116"/>
      <c r="F154" s="116"/>
      <c r="G154" s="65" t="s">
        <v>9</v>
      </c>
      <c r="H154" s="66">
        <v>0</v>
      </c>
      <c r="I154" s="66">
        <v>0</v>
      </c>
      <c r="J154" s="36">
        <v>0</v>
      </c>
      <c r="K154" s="53"/>
      <c r="L154" s="54">
        <v>0</v>
      </c>
      <c r="M154" s="55"/>
    </row>
    <row r="155" spans="1:13" s="22" customFormat="1" ht="20.100000000000001" customHeight="1">
      <c r="A155" s="127"/>
      <c r="B155" s="113"/>
      <c r="C155" s="101"/>
      <c r="D155" s="101"/>
      <c r="E155" s="116"/>
      <c r="F155" s="116"/>
      <c r="G155" s="65" t="s">
        <v>10</v>
      </c>
      <c r="H155" s="66">
        <f>J155+L155</f>
        <v>49925</v>
      </c>
      <c r="I155" s="66">
        <v>6072.7</v>
      </c>
      <c r="J155" s="52">
        <v>11600</v>
      </c>
      <c r="K155" s="53"/>
      <c r="L155" s="54">
        <v>38325</v>
      </c>
      <c r="M155" s="55"/>
    </row>
    <row r="156" spans="1:13" s="22" customFormat="1" ht="66" customHeight="1">
      <c r="A156" s="127"/>
      <c r="B156" s="114"/>
      <c r="C156" s="102"/>
      <c r="D156" s="102"/>
      <c r="E156" s="117"/>
      <c r="F156" s="117"/>
      <c r="G156" s="65" t="s">
        <v>11</v>
      </c>
      <c r="H156" s="66">
        <v>0</v>
      </c>
      <c r="I156" s="66">
        <v>0</v>
      </c>
      <c r="J156" s="52">
        <v>0</v>
      </c>
      <c r="K156" s="53"/>
      <c r="L156" s="54">
        <v>0</v>
      </c>
      <c r="M156" s="55"/>
    </row>
    <row r="157" spans="1:13" s="22" customFormat="1" ht="141" customHeight="1">
      <c r="A157" s="85"/>
      <c r="B157" s="68" t="s">
        <v>114</v>
      </c>
      <c r="C157" s="83" t="s">
        <v>187</v>
      </c>
      <c r="D157" s="69" t="s">
        <v>23</v>
      </c>
      <c r="E157" s="81" t="s">
        <v>21</v>
      </c>
      <c r="F157" s="92" t="s">
        <v>197</v>
      </c>
      <c r="G157" s="69" t="s">
        <v>16</v>
      </c>
      <c r="H157" s="69" t="s">
        <v>16</v>
      </c>
      <c r="I157" s="79" t="s">
        <v>16</v>
      </c>
      <c r="J157" s="32"/>
      <c r="K157" s="33"/>
      <c r="L157" s="34"/>
      <c r="M157" s="35"/>
    </row>
    <row r="158" spans="1:13" s="22" customFormat="1" ht="20.100000000000001" customHeight="1">
      <c r="A158" s="127" t="s">
        <v>165</v>
      </c>
      <c r="B158" s="112" t="s">
        <v>36</v>
      </c>
      <c r="C158" s="100" t="s">
        <v>186</v>
      </c>
      <c r="D158" s="100" t="s">
        <v>23</v>
      </c>
      <c r="E158" s="115">
        <v>46387</v>
      </c>
      <c r="F158" s="115" t="s">
        <v>186</v>
      </c>
      <c r="G158" s="65" t="s">
        <v>7</v>
      </c>
      <c r="H158" s="66">
        <f>H159+H160+H161+H162</f>
        <v>42674</v>
      </c>
      <c r="I158" s="66">
        <f>I159+I160+I161+I162</f>
        <v>5369</v>
      </c>
      <c r="J158" s="36">
        <f>J159+J160+J161+J162</f>
        <v>2000</v>
      </c>
      <c r="K158" s="53"/>
      <c r="L158" s="54">
        <f>L159+L160+L161+L162</f>
        <v>40674</v>
      </c>
      <c r="M158" s="55"/>
    </row>
    <row r="159" spans="1:13" s="22" customFormat="1" ht="20.100000000000001" customHeight="1">
      <c r="A159" s="127"/>
      <c r="B159" s="113"/>
      <c r="C159" s="101"/>
      <c r="D159" s="101"/>
      <c r="E159" s="116"/>
      <c r="F159" s="116"/>
      <c r="G159" s="65" t="s">
        <v>8</v>
      </c>
      <c r="H159" s="66">
        <v>0</v>
      </c>
      <c r="I159" s="66">
        <v>0</v>
      </c>
      <c r="J159" s="52">
        <v>0</v>
      </c>
      <c r="K159" s="53"/>
      <c r="L159" s="54">
        <v>0</v>
      </c>
      <c r="M159" s="55"/>
    </row>
    <row r="160" spans="1:13" s="22" customFormat="1" ht="20.100000000000001" customHeight="1">
      <c r="A160" s="127"/>
      <c r="B160" s="113"/>
      <c r="C160" s="101"/>
      <c r="D160" s="101"/>
      <c r="E160" s="116"/>
      <c r="F160" s="116"/>
      <c r="G160" s="65" t="s">
        <v>9</v>
      </c>
      <c r="H160" s="66">
        <v>0</v>
      </c>
      <c r="I160" s="66">
        <v>0</v>
      </c>
      <c r="J160" s="36">
        <v>0</v>
      </c>
      <c r="K160" s="53"/>
      <c r="L160" s="54">
        <v>0</v>
      </c>
      <c r="M160" s="55"/>
    </row>
    <row r="161" spans="1:13" s="22" customFormat="1" ht="20.100000000000001" customHeight="1">
      <c r="A161" s="127"/>
      <c r="B161" s="113"/>
      <c r="C161" s="101"/>
      <c r="D161" s="101"/>
      <c r="E161" s="116"/>
      <c r="F161" s="116"/>
      <c r="G161" s="65" t="s">
        <v>10</v>
      </c>
      <c r="H161" s="66">
        <f>J161+L161</f>
        <v>42674</v>
      </c>
      <c r="I161" s="66">
        <v>5369</v>
      </c>
      <c r="J161" s="52">
        <v>2000</v>
      </c>
      <c r="K161" s="53"/>
      <c r="L161" s="54">
        <v>40674</v>
      </c>
      <c r="M161" s="55"/>
    </row>
    <row r="162" spans="1:13" s="22" customFormat="1" ht="55.5" customHeight="1">
      <c r="A162" s="127"/>
      <c r="B162" s="114"/>
      <c r="C162" s="102"/>
      <c r="D162" s="102"/>
      <c r="E162" s="117"/>
      <c r="F162" s="117"/>
      <c r="G162" s="65" t="s">
        <v>11</v>
      </c>
      <c r="H162" s="66">
        <v>0</v>
      </c>
      <c r="I162" s="66">
        <v>0</v>
      </c>
      <c r="J162" s="52">
        <v>0</v>
      </c>
      <c r="K162" s="53"/>
      <c r="L162" s="54">
        <v>0</v>
      </c>
      <c r="M162" s="55"/>
    </row>
    <row r="163" spans="1:13" s="22" customFormat="1" ht="142.5" customHeight="1">
      <c r="A163" s="85"/>
      <c r="B163" s="68" t="s">
        <v>115</v>
      </c>
      <c r="C163" s="83" t="s">
        <v>187</v>
      </c>
      <c r="D163" s="69" t="s">
        <v>23</v>
      </c>
      <c r="E163" s="81" t="s">
        <v>21</v>
      </c>
      <c r="F163" s="92" t="s">
        <v>204</v>
      </c>
      <c r="G163" s="69" t="s">
        <v>16</v>
      </c>
      <c r="H163" s="69" t="s">
        <v>16</v>
      </c>
      <c r="I163" s="79" t="s">
        <v>16</v>
      </c>
      <c r="J163" s="32"/>
      <c r="K163" s="33"/>
      <c r="L163" s="34"/>
      <c r="M163" s="35"/>
    </row>
    <row r="164" spans="1:13" s="22" customFormat="1" ht="20.100000000000001" customHeight="1">
      <c r="A164" s="127" t="s">
        <v>166</v>
      </c>
      <c r="B164" s="112" t="s">
        <v>37</v>
      </c>
      <c r="C164" s="100" t="s">
        <v>186</v>
      </c>
      <c r="D164" s="100" t="s">
        <v>23</v>
      </c>
      <c r="E164" s="115">
        <v>46387</v>
      </c>
      <c r="F164" s="115" t="s">
        <v>188</v>
      </c>
      <c r="G164" s="65" t="s">
        <v>7</v>
      </c>
      <c r="H164" s="66">
        <f>H165+H166+H167+H168</f>
        <v>2790</v>
      </c>
      <c r="I164" s="66">
        <f>I165+I166+I167+I168</f>
        <v>0</v>
      </c>
      <c r="J164" s="36">
        <f>J165+J166+J167+J168</f>
        <v>600</v>
      </c>
      <c r="K164" s="53">
        <f>K165+K166+K167+K168</f>
        <v>0</v>
      </c>
      <c r="L164" s="54">
        <f>L165+L166+L167+L168</f>
        <v>2190</v>
      </c>
      <c r="M164" s="55"/>
    </row>
    <row r="165" spans="1:13" s="22" customFormat="1" ht="20.100000000000001" customHeight="1">
      <c r="A165" s="127"/>
      <c r="B165" s="113"/>
      <c r="C165" s="101"/>
      <c r="D165" s="101"/>
      <c r="E165" s="116"/>
      <c r="F165" s="116"/>
      <c r="G165" s="65" t="s">
        <v>8</v>
      </c>
      <c r="H165" s="66">
        <v>0</v>
      </c>
      <c r="I165" s="66">
        <v>0</v>
      </c>
      <c r="J165" s="52">
        <v>0</v>
      </c>
      <c r="K165" s="53"/>
      <c r="L165" s="54">
        <v>0</v>
      </c>
      <c r="M165" s="55"/>
    </row>
    <row r="166" spans="1:13" s="22" customFormat="1" ht="20.100000000000001" customHeight="1">
      <c r="A166" s="127"/>
      <c r="B166" s="113"/>
      <c r="C166" s="101"/>
      <c r="D166" s="101"/>
      <c r="E166" s="116"/>
      <c r="F166" s="116"/>
      <c r="G166" s="65" t="s">
        <v>9</v>
      </c>
      <c r="H166" s="66">
        <v>0</v>
      </c>
      <c r="I166" s="66">
        <v>0</v>
      </c>
      <c r="J166" s="36">
        <v>0</v>
      </c>
      <c r="K166" s="53"/>
      <c r="L166" s="54">
        <v>0</v>
      </c>
      <c r="M166" s="55"/>
    </row>
    <row r="167" spans="1:13" s="22" customFormat="1" ht="20.100000000000001" customHeight="1">
      <c r="A167" s="127"/>
      <c r="B167" s="113"/>
      <c r="C167" s="101"/>
      <c r="D167" s="101"/>
      <c r="E167" s="116"/>
      <c r="F167" s="116"/>
      <c r="G167" s="65" t="s">
        <v>10</v>
      </c>
      <c r="H167" s="66">
        <f>J167+L167+K167</f>
        <v>2790</v>
      </c>
      <c r="I167" s="66">
        <v>0</v>
      </c>
      <c r="J167" s="52">
        <v>600</v>
      </c>
      <c r="K167" s="53">
        <v>0</v>
      </c>
      <c r="L167" s="54">
        <v>2190</v>
      </c>
      <c r="M167" s="55"/>
    </row>
    <row r="168" spans="1:13" s="22" customFormat="1" ht="58.5" customHeight="1">
      <c r="A168" s="127"/>
      <c r="B168" s="114"/>
      <c r="C168" s="102"/>
      <c r="D168" s="102"/>
      <c r="E168" s="117"/>
      <c r="F168" s="117"/>
      <c r="G168" s="65" t="s">
        <v>11</v>
      </c>
      <c r="H168" s="66">
        <v>0</v>
      </c>
      <c r="I168" s="66">
        <v>0</v>
      </c>
      <c r="J168" s="52">
        <v>0</v>
      </c>
      <c r="K168" s="53"/>
      <c r="L168" s="54">
        <v>0</v>
      </c>
      <c r="M168" s="55"/>
    </row>
    <row r="169" spans="1:13" s="22" customFormat="1" ht="132" customHeight="1">
      <c r="A169" s="85"/>
      <c r="B169" s="68" t="s">
        <v>116</v>
      </c>
      <c r="C169" s="83" t="s">
        <v>186</v>
      </c>
      <c r="D169" s="69" t="s">
        <v>23</v>
      </c>
      <c r="E169" s="81">
        <v>46387</v>
      </c>
      <c r="F169" s="84" t="s">
        <v>186</v>
      </c>
      <c r="G169" s="69" t="s">
        <v>16</v>
      </c>
      <c r="H169" s="69" t="s">
        <v>16</v>
      </c>
      <c r="I169" s="79" t="s">
        <v>16</v>
      </c>
      <c r="J169" s="32"/>
      <c r="K169" s="33"/>
      <c r="L169" s="34"/>
      <c r="M169" s="35"/>
    </row>
    <row r="170" spans="1:13" s="22" customFormat="1" ht="20.100000000000001" customHeight="1">
      <c r="A170" s="127" t="s">
        <v>167</v>
      </c>
      <c r="B170" s="112" t="s">
        <v>38</v>
      </c>
      <c r="C170" s="100" t="s">
        <v>186</v>
      </c>
      <c r="D170" s="100" t="s">
        <v>79</v>
      </c>
      <c r="E170" s="115">
        <v>46387</v>
      </c>
      <c r="F170" s="115" t="s">
        <v>186</v>
      </c>
      <c r="G170" s="65" t="s">
        <v>7</v>
      </c>
      <c r="H170" s="66">
        <f>J170+K170+L170+M170</f>
        <v>10729.2</v>
      </c>
      <c r="I170" s="66">
        <f>I171+I172+I173+I174</f>
        <v>653.79999999999995</v>
      </c>
      <c r="J170" s="36">
        <f>J173</f>
        <v>3415.8</v>
      </c>
      <c r="K170" s="53"/>
      <c r="L170" s="54">
        <f>L173</f>
        <v>7313.4</v>
      </c>
      <c r="M170" s="55"/>
    </row>
    <row r="171" spans="1:13" s="22" customFormat="1" ht="20.100000000000001" customHeight="1">
      <c r="A171" s="127"/>
      <c r="B171" s="113"/>
      <c r="C171" s="101"/>
      <c r="D171" s="101"/>
      <c r="E171" s="116"/>
      <c r="F171" s="116"/>
      <c r="G171" s="65" t="s">
        <v>8</v>
      </c>
      <c r="H171" s="66">
        <f t="shared" ref="H171:H174" si="25">J171+K171+L171+M171</f>
        <v>0</v>
      </c>
      <c r="I171" s="66">
        <v>0</v>
      </c>
      <c r="J171" s="52"/>
      <c r="K171" s="53"/>
      <c r="L171" s="54">
        <v>0</v>
      </c>
      <c r="M171" s="55"/>
    </row>
    <row r="172" spans="1:13" s="22" customFormat="1" ht="20.100000000000001" customHeight="1">
      <c r="A172" s="127"/>
      <c r="B172" s="113"/>
      <c r="C172" s="101"/>
      <c r="D172" s="101"/>
      <c r="E172" s="116"/>
      <c r="F172" s="116"/>
      <c r="G172" s="65" t="s">
        <v>9</v>
      </c>
      <c r="H172" s="66">
        <f t="shared" si="25"/>
        <v>0</v>
      </c>
      <c r="I172" s="66">
        <v>0</v>
      </c>
      <c r="J172" s="36"/>
      <c r="K172" s="53"/>
      <c r="L172" s="54">
        <v>0</v>
      </c>
      <c r="M172" s="55"/>
    </row>
    <row r="173" spans="1:13" s="22" customFormat="1" ht="20.100000000000001" customHeight="1">
      <c r="A173" s="127"/>
      <c r="B173" s="113"/>
      <c r="C173" s="101"/>
      <c r="D173" s="101"/>
      <c r="E173" s="116"/>
      <c r="F173" s="116"/>
      <c r="G173" s="65" t="s">
        <v>10</v>
      </c>
      <c r="H173" s="66">
        <f t="shared" si="25"/>
        <v>10729.2</v>
      </c>
      <c r="I173" s="66">
        <v>653.79999999999995</v>
      </c>
      <c r="J173" s="52">
        <v>3415.8</v>
      </c>
      <c r="K173" s="53"/>
      <c r="L173" s="54">
        <v>7313.4</v>
      </c>
      <c r="M173" s="55"/>
    </row>
    <row r="174" spans="1:13" s="22" customFormat="1" ht="63.75" customHeight="1">
      <c r="A174" s="127"/>
      <c r="B174" s="114"/>
      <c r="C174" s="102"/>
      <c r="D174" s="102"/>
      <c r="E174" s="117"/>
      <c r="F174" s="117"/>
      <c r="G174" s="65" t="s">
        <v>11</v>
      </c>
      <c r="H174" s="66">
        <f t="shared" si="25"/>
        <v>0</v>
      </c>
      <c r="I174" s="66">
        <v>0</v>
      </c>
      <c r="J174" s="52"/>
      <c r="K174" s="53"/>
      <c r="L174" s="54">
        <v>0</v>
      </c>
      <c r="M174" s="55"/>
    </row>
    <row r="175" spans="1:13" s="22" customFormat="1" ht="129.75" customHeight="1">
      <c r="A175" s="85"/>
      <c r="B175" s="68" t="s">
        <v>117</v>
      </c>
      <c r="C175" s="83" t="s">
        <v>186</v>
      </c>
      <c r="D175" s="69" t="s">
        <v>78</v>
      </c>
      <c r="E175" s="81">
        <v>46387</v>
      </c>
      <c r="F175" s="93" t="s">
        <v>205</v>
      </c>
      <c r="G175" s="69" t="s">
        <v>16</v>
      </c>
      <c r="H175" s="69" t="s">
        <v>16</v>
      </c>
      <c r="I175" s="79" t="s">
        <v>16</v>
      </c>
      <c r="J175" s="32"/>
      <c r="K175" s="33"/>
      <c r="L175" s="34"/>
      <c r="M175" s="35"/>
    </row>
    <row r="176" spans="1:13" s="22" customFormat="1" ht="12.75" customHeight="1">
      <c r="A176" s="127">
        <v>6</v>
      </c>
      <c r="B176" s="97" t="s">
        <v>80</v>
      </c>
      <c r="C176" s="100" t="s">
        <v>16</v>
      </c>
      <c r="D176" s="98" t="s">
        <v>64</v>
      </c>
      <c r="E176" s="99">
        <v>46387</v>
      </c>
      <c r="F176" s="99" t="s">
        <v>16</v>
      </c>
      <c r="G176" s="65" t="s">
        <v>7</v>
      </c>
      <c r="H176" s="70">
        <f>SUM(H177:H180)</f>
        <v>152253.9</v>
      </c>
      <c r="I176" s="70">
        <f>SUM(I177:I180)</f>
        <v>354.2</v>
      </c>
      <c r="J176" s="56">
        <f>J177+J178+J179</f>
        <v>4731</v>
      </c>
      <c r="K176" s="56">
        <f>K177+K178+K179</f>
        <v>1253</v>
      </c>
      <c r="L176" s="58">
        <f>SUM(L177:L180)</f>
        <v>146269.9</v>
      </c>
      <c r="M176" s="59"/>
    </row>
    <row r="177" spans="1:13" s="22" customFormat="1" ht="12.75">
      <c r="A177" s="127"/>
      <c r="B177" s="97"/>
      <c r="C177" s="101"/>
      <c r="D177" s="98"/>
      <c r="E177" s="99"/>
      <c r="F177" s="99"/>
      <c r="G177" s="65" t="s">
        <v>8</v>
      </c>
      <c r="H177" s="70">
        <f t="shared" ref="H177:I179" si="26">H182</f>
        <v>59123.1</v>
      </c>
      <c r="I177" s="70">
        <f t="shared" si="26"/>
        <v>0</v>
      </c>
      <c r="J177" s="56">
        <f t="shared" ref="J177:K179" si="27">J182</f>
        <v>1951.5</v>
      </c>
      <c r="K177" s="57"/>
      <c r="L177" s="58">
        <f t="shared" ref="L177:L179" si="28">L182</f>
        <v>57171.6</v>
      </c>
      <c r="M177" s="59"/>
    </row>
    <row r="178" spans="1:13" s="22" customFormat="1" ht="12.75">
      <c r="A178" s="127"/>
      <c r="B178" s="97"/>
      <c r="C178" s="101"/>
      <c r="D178" s="98"/>
      <c r="E178" s="99"/>
      <c r="F178" s="99"/>
      <c r="G178" s="65" t="s">
        <v>9</v>
      </c>
      <c r="H178" s="70">
        <f t="shared" si="26"/>
        <v>58968.9</v>
      </c>
      <c r="I178" s="70">
        <f t="shared" si="26"/>
        <v>0</v>
      </c>
      <c r="J178" s="56">
        <f t="shared" si="27"/>
        <v>1946.4</v>
      </c>
      <c r="K178" s="57"/>
      <c r="L178" s="58">
        <f t="shared" si="28"/>
        <v>57022.5</v>
      </c>
      <c r="M178" s="59"/>
    </row>
    <row r="179" spans="1:13" s="22" customFormat="1" ht="12.75">
      <c r="A179" s="127"/>
      <c r="B179" s="97"/>
      <c r="C179" s="101"/>
      <c r="D179" s="98"/>
      <c r="E179" s="99"/>
      <c r="F179" s="99"/>
      <c r="G179" s="65" t="s">
        <v>10</v>
      </c>
      <c r="H179" s="70">
        <f t="shared" si="26"/>
        <v>34161.9</v>
      </c>
      <c r="I179" s="70">
        <f t="shared" si="26"/>
        <v>354.2</v>
      </c>
      <c r="J179" s="56">
        <f t="shared" si="27"/>
        <v>833.1</v>
      </c>
      <c r="K179" s="56">
        <f t="shared" si="27"/>
        <v>1253</v>
      </c>
      <c r="L179" s="58">
        <f t="shared" si="28"/>
        <v>32075.8</v>
      </c>
      <c r="M179" s="59"/>
    </row>
    <row r="180" spans="1:13" s="22" customFormat="1" ht="24" customHeight="1">
      <c r="A180" s="127"/>
      <c r="B180" s="97"/>
      <c r="C180" s="102"/>
      <c r="D180" s="98"/>
      <c r="E180" s="99"/>
      <c r="F180" s="99"/>
      <c r="G180" s="65" t="s">
        <v>11</v>
      </c>
      <c r="H180" s="66">
        <f>H185</f>
        <v>0</v>
      </c>
      <c r="I180" s="66">
        <v>0</v>
      </c>
      <c r="J180" s="52">
        <v>0</v>
      </c>
      <c r="K180" s="53"/>
      <c r="L180" s="54">
        <v>0</v>
      </c>
      <c r="M180" s="55"/>
    </row>
    <row r="181" spans="1:13" s="22" customFormat="1" ht="20.100000000000001" customHeight="1">
      <c r="A181" s="127" t="s">
        <v>168</v>
      </c>
      <c r="B181" s="112" t="s">
        <v>88</v>
      </c>
      <c r="C181" s="100" t="s">
        <v>186</v>
      </c>
      <c r="D181" s="100" t="s">
        <v>75</v>
      </c>
      <c r="E181" s="115">
        <v>46387</v>
      </c>
      <c r="F181" s="115" t="s">
        <v>206</v>
      </c>
      <c r="G181" s="65" t="s">
        <v>7</v>
      </c>
      <c r="H181" s="66">
        <f t="shared" ref="H181:H185" si="29">L181+J181</f>
        <v>151000.9</v>
      </c>
      <c r="I181" s="66">
        <f>I182+I183+I184+I185</f>
        <v>354.2</v>
      </c>
      <c r="J181" s="36">
        <f>J182+J183+J184+J185</f>
        <v>4731</v>
      </c>
      <c r="K181" s="36">
        <f>K182+K183+K184+K185</f>
        <v>1253</v>
      </c>
      <c r="L181" s="54">
        <f>SUM(L182:L185)</f>
        <v>146269.9</v>
      </c>
      <c r="M181" s="55"/>
    </row>
    <row r="182" spans="1:13" s="22" customFormat="1" ht="20.100000000000001" customHeight="1">
      <c r="A182" s="127"/>
      <c r="B182" s="113"/>
      <c r="C182" s="101"/>
      <c r="D182" s="101"/>
      <c r="E182" s="116"/>
      <c r="F182" s="116"/>
      <c r="G182" s="65" t="s">
        <v>8</v>
      </c>
      <c r="H182" s="66">
        <f t="shared" si="29"/>
        <v>59123.1</v>
      </c>
      <c r="I182" s="66">
        <v>0</v>
      </c>
      <c r="J182" s="52">
        <v>1951.5</v>
      </c>
      <c r="K182" s="53">
        <v>0</v>
      </c>
      <c r="L182" s="54">
        <v>57171.6</v>
      </c>
      <c r="M182" s="55"/>
    </row>
    <row r="183" spans="1:13" s="22" customFormat="1" ht="20.100000000000001" customHeight="1">
      <c r="A183" s="127"/>
      <c r="B183" s="113"/>
      <c r="C183" s="101"/>
      <c r="D183" s="101"/>
      <c r="E183" s="116"/>
      <c r="F183" s="116"/>
      <c r="G183" s="65" t="s">
        <v>9</v>
      </c>
      <c r="H183" s="66">
        <f t="shared" si="29"/>
        <v>58968.9</v>
      </c>
      <c r="I183" s="66">
        <v>0</v>
      </c>
      <c r="J183" s="36">
        <v>1946.4</v>
      </c>
      <c r="K183" s="53">
        <v>0</v>
      </c>
      <c r="L183" s="54">
        <v>57022.5</v>
      </c>
      <c r="M183" s="55"/>
    </row>
    <row r="184" spans="1:13" s="22" customFormat="1" ht="20.100000000000001" customHeight="1">
      <c r="A184" s="127"/>
      <c r="B184" s="113"/>
      <c r="C184" s="101"/>
      <c r="D184" s="101"/>
      <c r="E184" s="116"/>
      <c r="F184" s="116"/>
      <c r="G184" s="65" t="s">
        <v>10</v>
      </c>
      <c r="H184" s="66">
        <f>J184+L184+K184</f>
        <v>34161.9</v>
      </c>
      <c r="I184" s="66">
        <v>354.2</v>
      </c>
      <c r="J184" s="52">
        <v>833.1</v>
      </c>
      <c r="K184" s="53">
        <v>1253</v>
      </c>
      <c r="L184" s="54">
        <v>32075.8</v>
      </c>
      <c r="M184" s="55"/>
    </row>
    <row r="185" spans="1:13" s="22" customFormat="1" ht="20.100000000000001" customHeight="1">
      <c r="A185" s="127"/>
      <c r="B185" s="114"/>
      <c r="C185" s="102"/>
      <c r="D185" s="102"/>
      <c r="E185" s="117"/>
      <c r="F185" s="117"/>
      <c r="G185" s="65" t="s">
        <v>11</v>
      </c>
      <c r="H185" s="66">
        <f t="shared" si="29"/>
        <v>0</v>
      </c>
      <c r="I185" s="66">
        <v>0</v>
      </c>
      <c r="J185" s="52">
        <v>0</v>
      </c>
      <c r="K185" s="53">
        <v>0</v>
      </c>
      <c r="L185" s="54">
        <v>0</v>
      </c>
      <c r="M185" s="55"/>
    </row>
    <row r="186" spans="1:13" s="22" customFormat="1" ht="128.25" customHeight="1">
      <c r="A186" s="85"/>
      <c r="B186" s="68" t="s">
        <v>118</v>
      </c>
      <c r="C186" s="83" t="s">
        <v>186</v>
      </c>
      <c r="D186" s="69" t="s">
        <v>19</v>
      </c>
      <c r="E186" s="81" t="s">
        <v>40</v>
      </c>
      <c r="F186" s="84" t="s">
        <v>186</v>
      </c>
      <c r="G186" s="69" t="s">
        <v>16</v>
      </c>
      <c r="H186" s="69" t="s">
        <v>16</v>
      </c>
      <c r="I186" s="79" t="s">
        <v>16</v>
      </c>
      <c r="J186" s="32"/>
      <c r="K186" s="33"/>
      <c r="L186" s="34"/>
      <c r="M186" s="35"/>
    </row>
    <row r="187" spans="1:13" s="22" customFormat="1" ht="20.100000000000001" customHeight="1">
      <c r="A187" s="127">
        <v>7</v>
      </c>
      <c r="B187" s="97" t="s">
        <v>41</v>
      </c>
      <c r="C187" s="100" t="s">
        <v>186</v>
      </c>
      <c r="D187" s="98" t="s">
        <v>84</v>
      </c>
      <c r="E187" s="99">
        <v>46387</v>
      </c>
      <c r="F187" s="99" t="s">
        <v>186</v>
      </c>
      <c r="G187" s="65" t="s">
        <v>7</v>
      </c>
      <c r="H187" s="66">
        <f>J187+K187+L187+M187</f>
        <v>513</v>
      </c>
      <c r="I187" s="66">
        <f>I188+I189+I190+I191</f>
        <v>0</v>
      </c>
      <c r="J187" s="56">
        <f>J188+J189+J190+J191</f>
        <v>493</v>
      </c>
      <c r="K187" s="60">
        <f>K192</f>
        <v>0</v>
      </c>
      <c r="L187" s="58">
        <f>SUM(L188:L191)</f>
        <v>20</v>
      </c>
      <c r="M187" s="59">
        <v>0</v>
      </c>
    </row>
    <row r="188" spans="1:13" s="22" customFormat="1" ht="20.100000000000001" customHeight="1">
      <c r="A188" s="127"/>
      <c r="B188" s="97"/>
      <c r="C188" s="101"/>
      <c r="D188" s="98"/>
      <c r="E188" s="99"/>
      <c r="F188" s="99"/>
      <c r="G188" s="65" t="s">
        <v>8</v>
      </c>
      <c r="H188" s="66">
        <f t="shared" ref="H188:H191" si="30">J188+K188+L188+M188</f>
        <v>0</v>
      </c>
      <c r="I188" s="66">
        <v>0</v>
      </c>
      <c r="J188" s="56">
        <v>0</v>
      </c>
      <c r="K188" s="60">
        <f t="shared" ref="K188:K191" si="31">K193</f>
        <v>0</v>
      </c>
      <c r="L188" s="58">
        <f t="shared" ref="L188:L191" si="32">L193</f>
        <v>0</v>
      </c>
      <c r="M188" s="59">
        <v>0</v>
      </c>
    </row>
    <row r="189" spans="1:13" s="22" customFormat="1" ht="20.100000000000001" customHeight="1">
      <c r="A189" s="127"/>
      <c r="B189" s="97"/>
      <c r="C189" s="101"/>
      <c r="D189" s="98"/>
      <c r="E189" s="99"/>
      <c r="F189" s="99"/>
      <c r="G189" s="65" t="s">
        <v>9</v>
      </c>
      <c r="H189" s="66">
        <f>H194</f>
        <v>0</v>
      </c>
      <c r="I189" s="66">
        <v>0</v>
      </c>
      <c r="J189" s="56">
        <f t="shared" ref="J189:J191" si="33">J194</f>
        <v>0</v>
      </c>
      <c r="K189" s="60">
        <f t="shared" si="31"/>
        <v>0</v>
      </c>
      <c r="L189" s="58">
        <f t="shared" si="32"/>
        <v>0</v>
      </c>
      <c r="M189" s="59">
        <v>0</v>
      </c>
    </row>
    <row r="190" spans="1:13" s="22" customFormat="1" ht="20.100000000000001" customHeight="1">
      <c r="A190" s="127"/>
      <c r="B190" s="97"/>
      <c r="C190" s="101"/>
      <c r="D190" s="98"/>
      <c r="E190" s="99"/>
      <c r="F190" s="99"/>
      <c r="G190" s="65" t="s">
        <v>10</v>
      </c>
      <c r="H190" s="66">
        <f>H195</f>
        <v>513</v>
      </c>
      <c r="I190" s="66">
        <f>I195</f>
        <v>0</v>
      </c>
      <c r="J190" s="56">
        <f t="shared" si="33"/>
        <v>493</v>
      </c>
      <c r="K190" s="60">
        <f t="shared" si="31"/>
        <v>0</v>
      </c>
      <c r="L190" s="58">
        <f t="shared" si="32"/>
        <v>20</v>
      </c>
      <c r="M190" s="59">
        <v>0</v>
      </c>
    </row>
    <row r="191" spans="1:13" s="22" customFormat="1" ht="123.75" customHeight="1">
      <c r="A191" s="127"/>
      <c r="B191" s="97"/>
      <c r="C191" s="102"/>
      <c r="D191" s="98"/>
      <c r="E191" s="99"/>
      <c r="F191" s="99"/>
      <c r="G191" s="65" t="s">
        <v>11</v>
      </c>
      <c r="H191" s="66">
        <f t="shared" si="30"/>
        <v>0</v>
      </c>
      <c r="I191" s="66">
        <v>0</v>
      </c>
      <c r="J191" s="36">
        <f t="shared" si="33"/>
        <v>0</v>
      </c>
      <c r="K191" s="60">
        <f t="shared" si="31"/>
        <v>0</v>
      </c>
      <c r="L191" s="54">
        <f t="shared" si="32"/>
        <v>0</v>
      </c>
      <c r="M191" s="55">
        <v>0</v>
      </c>
    </row>
    <row r="192" spans="1:13" s="22" customFormat="1" ht="20.100000000000001" customHeight="1">
      <c r="A192" s="127" t="s">
        <v>169</v>
      </c>
      <c r="B192" s="112" t="s">
        <v>131</v>
      </c>
      <c r="C192" s="100" t="s">
        <v>186</v>
      </c>
      <c r="D192" s="100" t="s">
        <v>85</v>
      </c>
      <c r="E192" s="115">
        <v>46387</v>
      </c>
      <c r="F192" s="115" t="s">
        <v>186</v>
      </c>
      <c r="G192" s="65" t="s">
        <v>7</v>
      </c>
      <c r="H192" s="66">
        <f>J192+K192+L192+M192</f>
        <v>513</v>
      </c>
      <c r="I192" s="66">
        <f>I193+I194+I195+I196</f>
        <v>0</v>
      </c>
      <c r="J192" s="36">
        <f>J194+J195+J196</f>
        <v>493</v>
      </c>
      <c r="K192" s="53">
        <f>K194+K195+K196</f>
        <v>0</v>
      </c>
      <c r="L192" s="54">
        <f>L194+L195+L196</f>
        <v>20</v>
      </c>
      <c r="M192" s="55">
        <v>0</v>
      </c>
    </row>
    <row r="193" spans="1:13" s="22" customFormat="1" ht="20.100000000000001" customHeight="1">
      <c r="A193" s="127"/>
      <c r="B193" s="113"/>
      <c r="C193" s="101"/>
      <c r="D193" s="101"/>
      <c r="E193" s="116"/>
      <c r="F193" s="116"/>
      <c r="G193" s="65" t="s">
        <v>8</v>
      </c>
      <c r="H193" s="66">
        <f t="shared" ref="H193" si="34">J193+K193+L193+M193</f>
        <v>0</v>
      </c>
      <c r="I193" s="66">
        <v>0</v>
      </c>
      <c r="J193" s="52">
        <v>0</v>
      </c>
      <c r="K193" s="53">
        <v>0</v>
      </c>
      <c r="L193" s="54">
        <v>0</v>
      </c>
      <c r="M193" s="55">
        <v>0</v>
      </c>
    </row>
    <row r="194" spans="1:13" s="22" customFormat="1" ht="20.100000000000001" customHeight="1">
      <c r="A194" s="127"/>
      <c r="B194" s="113"/>
      <c r="C194" s="101"/>
      <c r="D194" s="101"/>
      <c r="E194" s="116"/>
      <c r="F194" s="116"/>
      <c r="G194" s="65" t="s">
        <v>9</v>
      </c>
      <c r="H194" s="66">
        <f>J194+K194+L194+M194</f>
        <v>0</v>
      </c>
      <c r="I194" s="66">
        <v>0</v>
      </c>
      <c r="J194" s="36">
        <v>0</v>
      </c>
      <c r="K194" s="53">
        <v>0</v>
      </c>
      <c r="L194" s="54">
        <v>0</v>
      </c>
      <c r="M194" s="55">
        <v>0</v>
      </c>
    </row>
    <row r="195" spans="1:13" s="22" customFormat="1" ht="20.100000000000001" customHeight="1">
      <c r="A195" s="127"/>
      <c r="B195" s="113"/>
      <c r="C195" s="101"/>
      <c r="D195" s="101"/>
      <c r="E195" s="116"/>
      <c r="F195" s="116"/>
      <c r="G195" s="65" t="s">
        <v>10</v>
      </c>
      <c r="H195" s="66">
        <f>J195+K195+L195+M195</f>
        <v>513</v>
      </c>
      <c r="I195" s="66">
        <v>0</v>
      </c>
      <c r="J195" s="52">
        <v>493</v>
      </c>
      <c r="K195" s="53">
        <v>0</v>
      </c>
      <c r="L195" s="54">
        <v>20</v>
      </c>
      <c r="M195" s="55">
        <v>0</v>
      </c>
    </row>
    <row r="196" spans="1:13" s="22" customFormat="1" ht="164.25" customHeight="1">
      <c r="A196" s="127"/>
      <c r="B196" s="114"/>
      <c r="C196" s="102"/>
      <c r="D196" s="102"/>
      <c r="E196" s="117"/>
      <c r="F196" s="117"/>
      <c r="G196" s="65" t="s">
        <v>11</v>
      </c>
      <c r="H196" s="66">
        <f>J196+K196+L196+M196</f>
        <v>0</v>
      </c>
      <c r="I196" s="66">
        <v>0</v>
      </c>
      <c r="J196" s="52">
        <v>0</v>
      </c>
      <c r="K196" s="53">
        <f t="shared" ref="K196" si="35">K198+K199+K200</f>
        <v>0</v>
      </c>
      <c r="L196" s="54">
        <v>0</v>
      </c>
      <c r="M196" s="55">
        <v>0</v>
      </c>
    </row>
    <row r="197" spans="1:13" s="22" customFormat="1" ht="252.75" customHeight="1">
      <c r="A197" s="85"/>
      <c r="B197" s="68" t="s">
        <v>130</v>
      </c>
      <c r="C197" s="83" t="s">
        <v>186</v>
      </c>
      <c r="D197" s="69" t="s">
        <v>85</v>
      </c>
      <c r="E197" s="81">
        <v>46387</v>
      </c>
      <c r="F197" s="84" t="s">
        <v>186</v>
      </c>
      <c r="G197" s="69" t="s">
        <v>16</v>
      </c>
      <c r="H197" s="69" t="s">
        <v>16</v>
      </c>
      <c r="I197" s="79" t="s">
        <v>16</v>
      </c>
      <c r="J197" s="32"/>
      <c r="K197" s="33"/>
      <c r="L197" s="34"/>
      <c r="M197" s="35"/>
    </row>
    <row r="198" spans="1:13" s="22" customFormat="1" ht="20.100000000000001" customHeight="1">
      <c r="A198" s="127">
        <v>8</v>
      </c>
      <c r="B198" s="97" t="s">
        <v>42</v>
      </c>
      <c r="C198" s="100" t="s">
        <v>16</v>
      </c>
      <c r="D198" s="98" t="s">
        <v>89</v>
      </c>
      <c r="E198" s="99">
        <v>46387</v>
      </c>
      <c r="F198" s="99" t="s">
        <v>16</v>
      </c>
      <c r="G198" s="65" t="s">
        <v>7</v>
      </c>
      <c r="H198" s="66">
        <f>J198+L198+M198</f>
        <v>6962.5</v>
      </c>
      <c r="I198" s="66">
        <f>I199+I200+I201+I202</f>
        <v>0</v>
      </c>
      <c r="J198" s="36">
        <f>J201</f>
        <v>3904.4</v>
      </c>
      <c r="K198" s="36">
        <f>K201</f>
        <v>0</v>
      </c>
      <c r="L198" s="36">
        <f>L201</f>
        <v>0</v>
      </c>
      <c r="M198" s="36">
        <f t="shared" ref="M198" si="36">M201</f>
        <v>3058.1</v>
      </c>
    </row>
    <row r="199" spans="1:13" s="22" customFormat="1" ht="20.100000000000001" customHeight="1">
      <c r="A199" s="127"/>
      <c r="B199" s="97"/>
      <c r="C199" s="101"/>
      <c r="D199" s="98"/>
      <c r="E199" s="99"/>
      <c r="F199" s="99"/>
      <c r="G199" s="65" t="s">
        <v>8</v>
      </c>
      <c r="H199" s="66">
        <f>J199+L199+M199</f>
        <v>0</v>
      </c>
      <c r="I199" s="66">
        <v>0</v>
      </c>
      <c r="J199" s="36"/>
      <c r="K199" s="36"/>
      <c r="L199" s="36">
        <v>0</v>
      </c>
      <c r="M199" s="36">
        <v>0</v>
      </c>
    </row>
    <row r="200" spans="1:13" s="22" customFormat="1" ht="20.100000000000001" customHeight="1">
      <c r="A200" s="127"/>
      <c r="B200" s="97"/>
      <c r="C200" s="101"/>
      <c r="D200" s="98"/>
      <c r="E200" s="99"/>
      <c r="F200" s="99"/>
      <c r="G200" s="65" t="s">
        <v>9</v>
      </c>
      <c r="H200" s="66">
        <f t="shared" ref="H200" si="37">J200+L200+M200</f>
        <v>0</v>
      </c>
      <c r="I200" s="66">
        <v>0</v>
      </c>
      <c r="J200" s="36"/>
      <c r="K200" s="36"/>
      <c r="L200" s="36">
        <v>0</v>
      </c>
      <c r="M200" s="36">
        <v>0</v>
      </c>
    </row>
    <row r="201" spans="1:13" s="22" customFormat="1" ht="20.100000000000001" customHeight="1">
      <c r="A201" s="127"/>
      <c r="B201" s="97"/>
      <c r="C201" s="101"/>
      <c r="D201" s="98"/>
      <c r="E201" s="99"/>
      <c r="F201" s="99"/>
      <c r="G201" s="65" t="s">
        <v>10</v>
      </c>
      <c r="H201" s="66">
        <f>J201+L201+M201</f>
        <v>6962.5</v>
      </c>
      <c r="I201" s="66">
        <f>I217+I227</f>
        <v>0</v>
      </c>
      <c r="J201" s="36">
        <f>J227</f>
        <v>3904.4</v>
      </c>
      <c r="K201" s="36"/>
      <c r="L201" s="36">
        <f>L233+L239</f>
        <v>0</v>
      </c>
      <c r="M201" s="36">
        <f>M233+M239+M217</f>
        <v>3058.1</v>
      </c>
    </row>
    <row r="202" spans="1:13" s="22" customFormat="1" ht="82.5" customHeight="1">
      <c r="A202" s="127"/>
      <c r="B202" s="97"/>
      <c r="C202" s="102"/>
      <c r="D202" s="98"/>
      <c r="E202" s="99"/>
      <c r="F202" s="99"/>
      <c r="G202" s="65" t="s">
        <v>11</v>
      </c>
      <c r="H202" s="66">
        <f>J202+L202+M202</f>
        <v>0</v>
      </c>
      <c r="I202" s="66">
        <v>0</v>
      </c>
      <c r="J202" s="36"/>
      <c r="K202" s="36"/>
      <c r="L202" s="36">
        <v>0</v>
      </c>
      <c r="M202" s="36">
        <v>0</v>
      </c>
    </row>
    <row r="203" spans="1:13" ht="12.75" hidden="1" customHeight="1">
      <c r="A203" s="85"/>
      <c r="B203" s="97"/>
      <c r="C203" s="80"/>
      <c r="D203" s="98"/>
      <c r="E203" s="99">
        <v>46387</v>
      </c>
      <c r="F203" s="99"/>
      <c r="G203" s="71" t="s">
        <v>7</v>
      </c>
      <c r="H203" s="72"/>
      <c r="I203" s="72"/>
      <c r="J203" s="8"/>
      <c r="K203" s="9"/>
      <c r="L203" s="10"/>
      <c r="M203" s="11"/>
    </row>
    <row r="204" spans="1:13" ht="12.75" hidden="1" customHeight="1">
      <c r="A204" s="85"/>
      <c r="B204" s="97"/>
      <c r="C204" s="80"/>
      <c r="D204" s="98"/>
      <c r="E204" s="98"/>
      <c r="F204" s="98"/>
      <c r="G204" s="71" t="s">
        <v>8</v>
      </c>
      <c r="H204" s="72"/>
      <c r="I204" s="72"/>
      <c r="J204" s="8"/>
      <c r="K204" s="9"/>
      <c r="L204" s="10"/>
      <c r="M204" s="11"/>
    </row>
    <row r="205" spans="1:13" ht="12.75" hidden="1" customHeight="1">
      <c r="A205" s="85"/>
      <c r="B205" s="97"/>
      <c r="C205" s="80"/>
      <c r="D205" s="98"/>
      <c r="E205" s="98"/>
      <c r="F205" s="98"/>
      <c r="G205" s="71" t="s">
        <v>9</v>
      </c>
      <c r="H205" s="72"/>
      <c r="I205" s="72"/>
      <c r="J205" s="8"/>
      <c r="K205" s="9"/>
      <c r="L205" s="10"/>
      <c r="M205" s="11"/>
    </row>
    <row r="206" spans="1:13" ht="12.75" hidden="1" customHeight="1">
      <c r="A206" s="85"/>
      <c r="B206" s="97"/>
      <c r="C206" s="80"/>
      <c r="D206" s="98"/>
      <c r="E206" s="98"/>
      <c r="F206" s="98"/>
      <c r="G206" s="71" t="s">
        <v>10</v>
      </c>
      <c r="H206" s="73"/>
      <c r="I206" s="73"/>
      <c r="J206" s="8"/>
      <c r="K206" s="9"/>
      <c r="L206" s="10"/>
      <c r="M206" s="11"/>
    </row>
    <row r="207" spans="1:13" ht="12.75" hidden="1" customHeight="1">
      <c r="A207" s="85"/>
      <c r="B207" s="97"/>
      <c r="C207" s="80"/>
      <c r="D207" s="98"/>
      <c r="E207" s="98"/>
      <c r="F207" s="98"/>
      <c r="G207" s="71" t="s">
        <v>11</v>
      </c>
      <c r="H207" s="72"/>
      <c r="I207" s="72"/>
      <c r="J207" s="8"/>
      <c r="K207" s="9"/>
      <c r="L207" s="10"/>
      <c r="M207" s="11"/>
    </row>
    <row r="208" spans="1:13" ht="12.75" hidden="1" customHeight="1">
      <c r="A208" s="85"/>
      <c r="B208" s="68"/>
      <c r="C208" s="80"/>
      <c r="D208" s="69"/>
      <c r="E208" s="74">
        <v>45077</v>
      </c>
      <c r="F208" s="74"/>
      <c r="G208" s="71" t="s">
        <v>43</v>
      </c>
      <c r="H208" s="72"/>
      <c r="I208" s="72"/>
      <c r="J208" s="8"/>
      <c r="K208" s="9"/>
      <c r="L208" s="10"/>
      <c r="M208" s="11"/>
    </row>
    <row r="209" spans="1:13" ht="12.75" hidden="1" customHeight="1">
      <c r="A209" s="85"/>
      <c r="B209" s="97"/>
      <c r="C209" s="80"/>
      <c r="D209" s="98"/>
      <c r="E209" s="99">
        <v>46387</v>
      </c>
      <c r="F209" s="99"/>
      <c r="G209" s="65" t="s">
        <v>7</v>
      </c>
      <c r="H209" s="72"/>
      <c r="I209" s="72"/>
      <c r="J209" s="8"/>
      <c r="K209" s="9"/>
      <c r="L209" s="10"/>
      <c r="M209" s="11"/>
    </row>
    <row r="210" spans="1:13" ht="12.75" hidden="1" customHeight="1">
      <c r="A210" s="85"/>
      <c r="B210" s="97"/>
      <c r="C210" s="80"/>
      <c r="D210" s="98"/>
      <c r="E210" s="99"/>
      <c r="F210" s="99"/>
      <c r="G210" s="65" t="s">
        <v>8</v>
      </c>
      <c r="H210" s="72"/>
      <c r="I210" s="72"/>
      <c r="J210" s="8"/>
      <c r="K210" s="9"/>
      <c r="L210" s="10"/>
      <c r="M210" s="11"/>
    </row>
    <row r="211" spans="1:13" ht="12.75" hidden="1" customHeight="1">
      <c r="A211" s="85"/>
      <c r="B211" s="97"/>
      <c r="C211" s="80"/>
      <c r="D211" s="98"/>
      <c r="E211" s="99"/>
      <c r="F211" s="99"/>
      <c r="G211" s="65" t="s">
        <v>9</v>
      </c>
      <c r="H211" s="72"/>
      <c r="I211" s="72"/>
      <c r="J211" s="8"/>
      <c r="K211" s="9"/>
      <c r="L211" s="10"/>
      <c r="M211" s="11"/>
    </row>
    <row r="212" spans="1:13" ht="12.75" hidden="1" customHeight="1">
      <c r="A212" s="85"/>
      <c r="B212" s="97"/>
      <c r="C212" s="80"/>
      <c r="D212" s="98"/>
      <c r="E212" s="99"/>
      <c r="F212" s="99"/>
      <c r="G212" s="65" t="s">
        <v>10</v>
      </c>
      <c r="H212" s="72"/>
      <c r="I212" s="72"/>
      <c r="J212" s="8"/>
      <c r="K212" s="9"/>
      <c r="L212" s="10"/>
      <c r="M212" s="11"/>
    </row>
    <row r="213" spans="1:13" ht="12.75" hidden="1" customHeight="1">
      <c r="A213" s="85"/>
      <c r="B213" s="97"/>
      <c r="C213" s="80"/>
      <c r="D213" s="98"/>
      <c r="E213" s="99"/>
      <c r="F213" s="99"/>
      <c r="G213" s="65" t="s">
        <v>11</v>
      </c>
      <c r="H213" s="72"/>
      <c r="I213" s="72"/>
      <c r="J213" s="8"/>
      <c r="K213" s="9"/>
      <c r="L213" s="10"/>
      <c r="M213" s="11"/>
    </row>
    <row r="214" spans="1:13" s="22" customFormat="1" ht="20.100000000000001" customHeight="1">
      <c r="A214" s="127" t="s">
        <v>170</v>
      </c>
      <c r="B214" s="112" t="s">
        <v>135</v>
      </c>
      <c r="C214" s="100" t="s">
        <v>186</v>
      </c>
      <c r="D214" s="100" t="s">
        <v>90</v>
      </c>
      <c r="E214" s="115">
        <v>46387</v>
      </c>
      <c r="F214" s="115" t="s">
        <v>190</v>
      </c>
      <c r="G214" s="65" t="s">
        <v>7</v>
      </c>
      <c r="H214" s="66">
        <f>J214+K214+L214+M214</f>
        <v>3058.1</v>
      </c>
      <c r="I214" s="66">
        <f>I215+I216+I217+I218</f>
        <v>0</v>
      </c>
      <c r="J214" s="36">
        <v>0</v>
      </c>
      <c r="K214" s="53"/>
      <c r="L214" s="54">
        <v>0</v>
      </c>
      <c r="M214" s="55">
        <f>SUM(M215:M218)</f>
        <v>3058.1</v>
      </c>
    </row>
    <row r="215" spans="1:13" s="22" customFormat="1" ht="20.100000000000001" customHeight="1">
      <c r="A215" s="127"/>
      <c r="B215" s="113"/>
      <c r="C215" s="101"/>
      <c r="D215" s="101"/>
      <c r="E215" s="116"/>
      <c r="F215" s="116"/>
      <c r="G215" s="65" t="s">
        <v>8</v>
      </c>
      <c r="H215" s="66">
        <f>J215+K215+L215+M215</f>
        <v>0</v>
      </c>
      <c r="I215" s="66">
        <v>0</v>
      </c>
      <c r="J215" s="52">
        <v>0</v>
      </c>
      <c r="K215" s="53"/>
      <c r="L215" s="54">
        <v>0</v>
      </c>
      <c r="M215" s="55">
        <v>0</v>
      </c>
    </row>
    <row r="216" spans="1:13" s="22" customFormat="1" ht="20.100000000000001" customHeight="1">
      <c r="A216" s="127"/>
      <c r="B216" s="113"/>
      <c r="C216" s="101"/>
      <c r="D216" s="101"/>
      <c r="E216" s="116"/>
      <c r="F216" s="116"/>
      <c r="G216" s="65" t="s">
        <v>9</v>
      </c>
      <c r="H216" s="66">
        <f>J216+K216+L216+M216</f>
        <v>0</v>
      </c>
      <c r="I216" s="66">
        <v>0</v>
      </c>
      <c r="J216" s="36">
        <v>0</v>
      </c>
      <c r="K216" s="53"/>
      <c r="L216" s="54">
        <v>0</v>
      </c>
      <c r="M216" s="55">
        <v>0</v>
      </c>
    </row>
    <row r="217" spans="1:13" s="22" customFormat="1" ht="20.100000000000001" customHeight="1">
      <c r="A217" s="127"/>
      <c r="B217" s="113"/>
      <c r="C217" s="101"/>
      <c r="D217" s="101"/>
      <c r="E217" s="116"/>
      <c r="F217" s="116"/>
      <c r="G217" s="65" t="s">
        <v>10</v>
      </c>
      <c r="H217" s="66">
        <f>J217+K217+L217+M217</f>
        <v>3058.1</v>
      </c>
      <c r="I217" s="66">
        <v>0</v>
      </c>
      <c r="J217" s="52">
        <v>0</v>
      </c>
      <c r="K217" s="53"/>
      <c r="L217" s="54">
        <v>0</v>
      </c>
      <c r="M217" s="55">
        <v>3058.1</v>
      </c>
    </row>
    <row r="218" spans="1:13" s="22" customFormat="1" ht="20.100000000000001" customHeight="1">
      <c r="A218" s="127"/>
      <c r="B218" s="114"/>
      <c r="C218" s="102"/>
      <c r="D218" s="102"/>
      <c r="E218" s="117"/>
      <c r="F218" s="117"/>
      <c r="G218" s="65" t="s">
        <v>11</v>
      </c>
      <c r="H218" s="66">
        <f>J218+K218+L218+M218</f>
        <v>0</v>
      </c>
      <c r="I218" s="66">
        <v>0</v>
      </c>
      <c r="J218" s="52">
        <v>0</v>
      </c>
      <c r="K218" s="53"/>
      <c r="L218" s="54">
        <v>0</v>
      </c>
      <c r="M218" s="55">
        <v>0</v>
      </c>
    </row>
    <row r="219" spans="1:13" s="22" customFormat="1" ht="12.75">
      <c r="A219" s="141"/>
      <c r="B219" s="112" t="s">
        <v>119</v>
      </c>
      <c r="C219" s="100" t="s">
        <v>186</v>
      </c>
      <c r="D219" s="100" t="s">
        <v>91</v>
      </c>
      <c r="E219" s="115">
        <v>46387</v>
      </c>
      <c r="F219" s="115" t="s">
        <v>207</v>
      </c>
      <c r="G219" s="118" t="s">
        <v>43</v>
      </c>
      <c r="H219" s="118" t="s">
        <v>43</v>
      </c>
      <c r="I219" s="118" t="s">
        <v>16</v>
      </c>
      <c r="J219" s="121"/>
      <c r="K219" s="103"/>
      <c r="L219" s="106"/>
      <c r="M219" s="109"/>
    </row>
    <row r="220" spans="1:13" s="22" customFormat="1" ht="12.75">
      <c r="A220" s="142"/>
      <c r="B220" s="113"/>
      <c r="C220" s="101"/>
      <c r="D220" s="101"/>
      <c r="E220" s="116"/>
      <c r="F220" s="116"/>
      <c r="G220" s="119"/>
      <c r="H220" s="119"/>
      <c r="I220" s="119"/>
      <c r="J220" s="122"/>
      <c r="K220" s="104"/>
      <c r="L220" s="107"/>
      <c r="M220" s="110"/>
    </row>
    <row r="221" spans="1:13" s="22" customFormat="1" ht="12.75">
      <c r="A221" s="142"/>
      <c r="B221" s="113"/>
      <c r="C221" s="101"/>
      <c r="D221" s="101"/>
      <c r="E221" s="116"/>
      <c r="F221" s="116"/>
      <c r="G221" s="119"/>
      <c r="H221" s="119"/>
      <c r="I221" s="119"/>
      <c r="J221" s="122"/>
      <c r="K221" s="104"/>
      <c r="L221" s="107"/>
      <c r="M221" s="110"/>
    </row>
    <row r="222" spans="1:13" s="22" customFormat="1" ht="12.75">
      <c r="A222" s="142"/>
      <c r="B222" s="113"/>
      <c r="C222" s="101"/>
      <c r="D222" s="101"/>
      <c r="E222" s="116"/>
      <c r="F222" s="116"/>
      <c r="G222" s="119"/>
      <c r="H222" s="119"/>
      <c r="I222" s="119"/>
      <c r="J222" s="122"/>
      <c r="K222" s="104"/>
      <c r="L222" s="107"/>
      <c r="M222" s="110"/>
    </row>
    <row r="223" spans="1:13" s="22" customFormat="1" ht="84" customHeight="1">
      <c r="A223" s="143"/>
      <c r="B223" s="114"/>
      <c r="C223" s="102"/>
      <c r="D223" s="102"/>
      <c r="E223" s="117"/>
      <c r="F223" s="117"/>
      <c r="G223" s="120"/>
      <c r="H223" s="120"/>
      <c r="I223" s="120"/>
      <c r="J223" s="123"/>
      <c r="K223" s="105"/>
      <c r="L223" s="108"/>
      <c r="M223" s="111"/>
    </row>
    <row r="224" spans="1:13" s="22" customFormat="1" ht="20.100000000000001" customHeight="1">
      <c r="A224" s="127" t="s">
        <v>171</v>
      </c>
      <c r="B224" s="112" t="s">
        <v>106</v>
      </c>
      <c r="C224" s="100" t="s">
        <v>186</v>
      </c>
      <c r="D224" s="100" t="s">
        <v>65</v>
      </c>
      <c r="E224" s="115">
        <v>46387</v>
      </c>
      <c r="F224" s="115" t="s">
        <v>190</v>
      </c>
      <c r="G224" s="65" t="s">
        <v>7</v>
      </c>
      <c r="H224" s="66">
        <f>J224+K224+L224+M224</f>
        <v>3904.4</v>
      </c>
      <c r="I224" s="66">
        <f>I225+I226+I227+I228</f>
        <v>0</v>
      </c>
      <c r="J224" s="36">
        <f>J227</f>
        <v>3904.4</v>
      </c>
      <c r="K224" s="53"/>
      <c r="L224" s="54"/>
      <c r="M224" s="55"/>
    </row>
    <row r="225" spans="1:13" s="22" customFormat="1" ht="20.100000000000001" customHeight="1">
      <c r="A225" s="127"/>
      <c r="B225" s="113"/>
      <c r="C225" s="101"/>
      <c r="D225" s="101"/>
      <c r="E225" s="116"/>
      <c r="F225" s="116"/>
      <c r="G225" s="65" t="s">
        <v>8</v>
      </c>
      <c r="H225" s="66">
        <f t="shared" ref="H225:H228" si="38">J225+K225+L225+M225</f>
        <v>0</v>
      </c>
      <c r="I225" s="66">
        <v>0</v>
      </c>
      <c r="J225" s="52"/>
      <c r="K225" s="53"/>
      <c r="L225" s="54"/>
      <c r="M225" s="55"/>
    </row>
    <row r="226" spans="1:13" s="22" customFormat="1" ht="20.100000000000001" customHeight="1">
      <c r="A226" s="127"/>
      <c r="B226" s="113"/>
      <c r="C226" s="101"/>
      <c r="D226" s="101"/>
      <c r="E226" s="116"/>
      <c r="F226" s="116"/>
      <c r="G226" s="65" t="s">
        <v>9</v>
      </c>
      <c r="H226" s="66">
        <f t="shared" si="38"/>
        <v>0</v>
      </c>
      <c r="I226" s="66">
        <v>0</v>
      </c>
      <c r="J226" s="36">
        <v>0</v>
      </c>
      <c r="K226" s="53"/>
      <c r="L226" s="54"/>
      <c r="M226" s="55"/>
    </row>
    <row r="227" spans="1:13" s="22" customFormat="1" ht="20.100000000000001" customHeight="1">
      <c r="A227" s="127"/>
      <c r="B227" s="113"/>
      <c r="C227" s="101"/>
      <c r="D227" s="101"/>
      <c r="E227" s="116"/>
      <c r="F227" s="116"/>
      <c r="G227" s="65" t="s">
        <v>10</v>
      </c>
      <c r="H227" s="66">
        <f t="shared" si="38"/>
        <v>3904.4</v>
      </c>
      <c r="I227" s="66">
        <v>0</v>
      </c>
      <c r="J227" s="52">
        <v>3904.4</v>
      </c>
      <c r="K227" s="53"/>
      <c r="L227" s="54"/>
      <c r="M227" s="55"/>
    </row>
    <row r="228" spans="1:13" s="22" customFormat="1" ht="20.100000000000001" customHeight="1">
      <c r="A228" s="127"/>
      <c r="B228" s="114"/>
      <c r="C228" s="102"/>
      <c r="D228" s="102"/>
      <c r="E228" s="117"/>
      <c r="F228" s="117"/>
      <c r="G228" s="65" t="s">
        <v>11</v>
      </c>
      <c r="H228" s="66">
        <f t="shared" si="38"/>
        <v>0</v>
      </c>
      <c r="I228" s="66">
        <v>0</v>
      </c>
      <c r="J228" s="52"/>
      <c r="K228" s="53"/>
      <c r="L228" s="54"/>
      <c r="M228" s="55"/>
    </row>
    <row r="229" spans="1:13" s="22" customFormat="1" ht="65.25" customHeight="1">
      <c r="A229" s="85"/>
      <c r="B229" s="68" t="s">
        <v>139</v>
      </c>
      <c r="C229" s="86" t="s">
        <v>186</v>
      </c>
      <c r="D229" s="69" t="s">
        <v>65</v>
      </c>
      <c r="E229" s="81">
        <v>46387</v>
      </c>
      <c r="F229" s="87" t="s">
        <v>190</v>
      </c>
      <c r="G229" s="69" t="s">
        <v>16</v>
      </c>
      <c r="H229" s="73" t="s">
        <v>16</v>
      </c>
      <c r="I229" s="73" t="s">
        <v>16</v>
      </c>
      <c r="J229" s="12"/>
      <c r="K229" s="13"/>
      <c r="L229" s="14"/>
      <c r="M229" s="15"/>
    </row>
    <row r="230" spans="1:13" s="22" customFormat="1" ht="21" customHeight="1">
      <c r="A230" s="127" t="s">
        <v>172</v>
      </c>
      <c r="B230" s="97" t="s">
        <v>107</v>
      </c>
      <c r="C230" s="118" t="s">
        <v>186</v>
      </c>
      <c r="D230" s="98" t="s">
        <v>129</v>
      </c>
      <c r="E230" s="99">
        <v>46387</v>
      </c>
      <c r="F230" s="99" t="s">
        <v>190</v>
      </c>
      <c r="G230" s="65" t="s">
        <v>7</v>
      </c>
      <c r="H230" s="73">
        <f t="shared" ref="H230:I234" si="39">J230+K230+L230+M230</f>
        <v>0</v>
      </c>
      <c r="I230" s="73">
        <f t="shared" si="39"/>
        <v>0</v>
      </c>
      <c r="J230" s="8">
        <f>J233</f>
        <v>0</v>
      </c>
      <c r="K230" s="9"/>
      <c r="L230" s="10">
        <f>L233</f>
        <v>0</v>
      </c>
      <c r="M230" s="11"/>
    </row>
    <row r="231" spans="1:13" s="22" customFormat="1" ht="18.75" customHeight="1">
      <c r="A231" s="127"/>
      <c r="B231" s="97"/>
      <c r="C231" s="119"/>
      <c r="D231" s="98"/>
      <c r="E231" s="99"/>
      <c r="F231" s="99"/>
      <c r="G231" s="65" t="s">
        <v>8</v>
      </c>
      <c r="H231" s="73">
        <f t="shared" si="39"/>
        <v>0</v>
      </c>
      <c r="I231" s="73">
        <f t="shared" si="39"/>
        <v>0</v>
      </c>
      <c r="J231" s="8"/>
      <c r="K231" s="9"/>
      <c r="L231" s="10"/>
      <c r="M231" s="11"/>
    </row>
    <row r="232" spans="1:13" s="22" customFormat="1" ht="18.75" customHeight="1">
      <c r="A232" s="127"/>
      <c r="B232" s="97"/>
      <c r="C232" s="119"/>
      <c r="D232" s="98"/>
      <c r="E232" s="99"/>
      <c r="F232" s="99"/>
      <c r="G232" s="65" t="s">
        <v>9</v>
      </c>
      <c r="H232" s="73">
        <f t="shared" si="39"/>
        <v>0</v>
      </c>
      <c r="I232" s="73">
        <f t="shared" si="39"/>
        <v>0</v>
      </c>
      <c r="J232" s="8"/>
      <c r="K232" s="9"/>
      <c r="L232" s="10"/>
      <c r="M232" s="11"/>
    </row>
    <row r="233" spans="1:13" s="22" customFormat="1" ht="27.75" customHeight="1">
      <c r="A233" s="127"/>
      <c r="B233" s="97"/>
      <c r="C233" s="119"/>
      <c r="D233" s="98"/>
      <c r="E233" s="99"/>
      <c r="F233" s="99"/>
      <c r="G233" s="65" t="s">
        <v>10</v>
      </c>
      <c r="H233" s="73">
        <f t="shared" si="39"/>
        <v>0</v>
      </c>
      <c r="I233" s="73">
        <f t="shared" si="39"/>
        <v>0</v>
      </c>
      <c r="J233" s="8">
        <v>0</v>
      </c>
      <c r="K233" s="9"/>
      <c r="L233" s="10">
        <v>0</v>
      </c>
      <c r="M233" s="11"/>
    </row>
    <row r="234" spans="1:13" s="22" customFormat="1" ht="44.25" customHeight="1">
      <c r="A234" s="127"/>
      <c r="B234" s="97"/>
      <c r="C234" s="120"/>
      <c r="D234" s="98"/>
      <c r="E234" s="99"/>
      <c r="F234" s="99"/>
      <c r="G234" s="65" t="s">
        <v>11</v>
      </c>
      <c r="H234" s="73">
        <f t="shared" si="39"/>
        <v>0</v>
      </c>
      <c r="I234" s="73">
        <f t="shared" si="39"/>
        <v>0</v>
      </c>
      <c r="J234" s="8"/>
      <c r="K234" s="9"/>
      <c r="L234" s="10"/>
      <c r="M234" s="11"/>
    </row>
    <row r="235" spans="1:13" s="22" customFormat="1" ht="134.25" customHeight="1">
      <c r="A235" s="85"/>
      <c r="B235" s="68" t="s">
        <v>132</v>
      </c>
      <c r="C235" s="83" t="s">
        <v>186</v>
      </c>
      <c r="D235" s="69" t="s">
        <v>129</v>
      </c>
      <c r="E235" s="81">
        <v>46387</v>
      </c>
      <c r="F235" s="87" t="s">
        <v>190</v>
      </c>
      <c r="G235" s="69" t="s">
        <v>16</v>
      </c>
      <c r="H235" s="73" t="s">
        <v>16</v>
      </c>
      <c r="I235" s="73" t="s">
        <v>16</v>
      </c>
      <c r="J235" s="12"/>
      <c r="K235" s="13"/>
      <c r="L235" s="14"/>
      <c r="M235" s="15"/>
    </row>
    <row r="236" spans="1:13" s="22" customFormat="1" ht="12.75" customHeight="1">
      <c r="A236" s="127" t="s">
        <v>173</v>
      </c>
      <c r="B236" s="97" t="s">
        <v>134</v>
      </c>
      <c r="C236" s="100" t="s">
        <v>186</v>
      </c>
      <c r="D236" s="98" t="s">
        <v>129</v>
      </c>
      <c r="E236" s="99">
        <v>46387</v>
      </c>
      <c r="F236" s="99" t="s">
        <v>186</v>
      </c>
      <c r="G236" s="65" t="s">
        <v>7</v>
      </c>
      <c r="H236" s="72">
        <f t="shared" ref="H236:I240" si="40">J236+K236+L236+M236</f>
        <v>0</v>
      </c>
      <c r="I236" s="72">
        <f t="shared" si="40"/>
        <v>0</v>
      </c>
      <c r="J236" s="8">
        <f>J239</f>
        <v>0</v>
      </c>
      <c r="K236" s="9"/>
      <c r="L236" s="10">
        <f>L239</f>
        <v>0</v>
      </c>
      <c r="M236" s="11"/>
    </row>
    <row r="237" spans="1:13" s="22" customFormat="1" ht="12.75">
      <c r="A237" s="127"/>
      <c r="B237" s="97"/>
      <c r="C237" s="101"/>
      <c r="D237" s="98"/>
      <c r="E237" s="99"/>
      <c r="F237" s="99"/>
      <c r="G237" s="65" t="s">
        <v>8</v>
      </c>
      <c r="H237" s="72">
        <f t="shared" si="40"/>
        <v>0</v>
      </c>
      <c r="I237" s="72">
        <f t="shared" si="40"/>
        <v>0</v>
      </c>
      <c r="J237" s="8"/>
      <c r="K237" s="9"/>
      <c r="L237" s="10"/>
      <c r="M237" s="11"/>
    </row>
    <row r="238" spans="1:13" s="22" customFormat="1" ht="12.75">
      <c r="A238" s="127"/>
      <c r="B238" s="97"/>
      <c r="C238" s="101"/>
      <c r="D238" s="98"/>
      <c r="E238" s="99"/>
      <c r="F238" s="99"/>
      <c r="G238" s="65" t="s">
        <v>9</v>
      </c>
      <c r="H238" s="72">
        <f t="shared" si="40"/>
        <v>0</v>
      </c>
      <c r="I238" s="72">
        <f t="shared" si="40"/>
        <v>0</v>
      </c>
      <c r="J238" s="8"/>
      <c r="K238" s="9"/>
      <c r="L238" s="10"/>
      <c r="M238" s="11"/>
    </row>
    <row r="239" spans="1:13" s="22" customFormat="1" ht="12.75">
      <c r="A239" s="127"/>
      <c r="B239" s="97"/>
      <c r="C239" s="101"/>
      <c r="D239" s="98"/>
      <c r="E239" s="99"/>
      <c r="F239" s="99"/>
      <c r="G239" s="65" t="s">
        <v>10</v>
      </c>
      <c r="H239" s="72">
        <f t="shared" si="40"/>
        <v>0</v>
      </c>
      <c r="I239" s="72">
        <f t="shared" si="40"/>
        <v>0</v>
      </c>
      <c r="J239" s="8">
        <v>0</v>
      </c>
      <c r="K239" s="9"/>
      <c r="L239" s="10">
        <v>0</v>
      </c>
      <c r="M239" s="11"/>
    </row>
    <row r="240" spans="1:13" s="22" customFormat="1" ht="88.5" customHeight="1">
      <c r="A240" s="127"/>
      <c r="B240" s="97"/>
      <c r="C240" s="102"/>
      <c r="D240" s="98"/>
      <c r="E240" s="99"/>
      <c r="F240" s="99"/>
      <c r="G240" s="65" t="s">
        <v>11</v>
      </c>
      <c r="H240" s="72">
        <f t="shared" si="40"/>
        <v>0</v>
      </c>
      <c r="I240" s="72">
        <f t="shared" si="40"/>
        <v>0</v>
      </c>
      <c r="J240" s="8"/>
      <c r="K240" s="9"/>
      <c r="L240" s="10"/>
      <c r="M240" s="11"/>
    </row>
    <row r="241" spans="1:13" s="22" customFormat="1" ht="149.25" customHeight="1">
      <c r="A241" s="85"/>
      <c r="B241" s="68" t="s">
        <v>133</v>
      </c>
      <c r="C241" s="83" t="s">
        <v>186</v>
      </c>
      <c r="D241" s="69" t="s">
        <v>129</v>
      </c>
      <c r="E241" s="81">
        <v>46387</v>
      </c>
      <c r="F241" s="84" t="s">
        <v>186</v>
      </c>
      <c r="G241" s="69" t="s">
        <v>16</v>
      </c>
      <c r="H241" s="73" t="s">
        <v>16</v>
      </c>
      <c r="I241" s="73" t="s">
        <v>16</v>
      </c>
      <c r="J241" s="12"/>
      <c r="K241" s="13"/>
      <c r="L241" s="14"/>
      <c r="M241" s="15"/>
    </row>
    <row r="242" spans="1:13" s="22" customFormat="1" ht="12.75" customHeight="1">
      <c r="A242" s="127">
        <v>9</v>
      </c>
      <c r="B242" s="97" t="s">
        <v>136</v>
      </c>
      <c r="C242" s="100" t="s">
        <v>16</v>
      </c>
      <c r="D242" s="98" t="s">
        <v>77</v>
      </c>
      <c r="E242" s="99">
        <v>46387</v>
      </c>
      <c r="F242" s="99" t="s">
        <v>186</v>
      </c>
      <c r="G242" s="65" t="s">
        <v>7</v>
      </c>
      <c r="H242" s="70">
        <f>H247</f>
        <v>38000</v>
      </c>
      <c r="I242" s="70">
        <f>I243+I244+I245+I246</f>
        <v>12144.2</v>
      </c>
      <c r="J242" s="56"/>
      <c r="K242" s="60"/>
      <c r="L242" s="58">
        <f>L247</f>
        <v>38000</v>
      </c>
      <c r="M242" s="59"/>
    </row>
    <row r="243" spans="1:13" s="23" customFormat="1" ht="12.75">
      <c r="A243" s="127"/>
      <c r="B243" s="97"/>
      <c r="C243" s="101"/>
      <c r="D243" s="98"/>
      <c r="E243" s="99"/>
      <c r="F243" s="99"/>
      <c r="G243" s="65" t="s">
        <v>8</v>
      </c>
      <c r="H243" s="70">
        <f t="shared" ref="H243:H246" si="41">H248</f>
        <v>0</v>
      </c>
      <c r="I243" s="70">
        <v>0</v>
      </c>
      <c r="J243" s="56"/>
      <c r="K243" s="57"/>
      <c r="L243" s="58"/>
      <c r="M243" s="59"/>
    </row>
    <row r="244" spans="1:13" s="23" customFormat="1" ht="12.75">
      <c r="A244" s="127"/>
      <c r="B244" s="97"/>
      <c r="C244" s="101"/>
      <c r="D244" s="98"/>
      <c r="E244" s="99"/>
      <c r="F244" s="99"/>
      <c r="G244" s="65" t="s">
        <v>9</v>
      </c>
      <c r="H244" s="70">
        <f t="shared" si="41"/>
        <v>0</v>
      </c>
      <c r="I244" s="70">
        <v>0</v>
      </c>
      <c r="J244" s="56"/>
      <c r="K244" s="57"/>
      <c r="L244" s="58"/>
      <c r="M244" s="59"/>
    </row>
    <row r="245" spans="1:13" s="23" customFormat="1" ht="12.75">
      <c r="A245" s="127"/>
      <c r="B245" s="97"/>
      <c r="C245" s="101"/>
      <c r="D245" s="98"/>
      <c r="E245" s="99"/>
      <c r="F245" s="99"/>
      <c r="G245" s="65" t="s">
        <v>10</v>
      </c>
      <c r="H245" s="70">
        <f>L245</f>
        <v>38000</v>
      </c>
      <c r="I245" s="70">
        <f>I250</f>
        <v>12144.2</v>
      </c>
      <c r="J245" s="56"/>
      <c r="K245" s="57"/>
      <c r="L245" s="58">
        <f>L250</f>
        <v>38000</v>
      </c>
      <c r="M245" s="59"/>
    </row>
    <row r="246" spans="1:13" s="23" customFormat="1" ht="12.75">
      <c r="A246" s="127"/>
      <c r="B246" s="97"/>
      <c r="C246" s="102"/>
      <c r="D246" s="98"/>
      <c r="E246" s="99"/>
      <c r="F246" s="99"/>
      <c r="G246" s="65" t="s">
        <v>11</v>
      </c>
      <c r="H246" s="70">
        <f t="shared" si="41"/>
        <v>0</v>
      </c>
      <c r="I246" s="70">
        <v>0</v>
      </c>
      <c r="J246" s="36"/>
      <c r="K246" s="53"/>
      <c r="L246" s="54"/>
      <c r="M246" s="55"/>
    </row>
    <row r="247" spans="1:13" s="23" customFormat="1" ht="12.75">
      <c r="A247" s="144" t="s">
        <v>174</v>
      </c>
      <c r="B247" s="97" t="s">
        <v>137</v>
      </c>
      <c r="C247" s="100" t="s">
        <v>186</v>
      </c>
      <c r="D247" s="98" t="s">
        <v>44</v>
      </c>
      <c r="E247" s="99">
        <v>46387</v>
      </c>
      <c r="F247" s="99" t="s">
        <v>186</v>
      </c>
      <c r="G247" s="65" t="s">
        <v>7</v>
      </c>
      <c r="H247" s="73">
        <f t="shared" ref="H247:H251" si="42">J247+K247+L247+M247</f>
        <v>38000</v>
      </c>
      <c r="I247" s="73">
        <f>I248+I249+I250+I251</f>
        <v>12144.2</v>
      </c>
      <c r="J247" s="56"/>
      <c r="K247" s="60"/>
      <c r="L247" s="58">
        <f>L250</f>
        <v>38000</v>
      </c>
      <c r="M247" s="59"/>
    </row>
    <row r="248" spans="1:13" s="22" customFormat="1" ht="12.75">
      <c r="A248" s="144"/>
      <c r="B248" s="97"/>
      <c r="C248" s="101"/>
      <c r="D248" s="98"/>
      <c r="E248" s="99"/>
      <c r="F248" s="99"/>
      <c r="G248" s="65" t="s">
        <v>8</v>
      </c>
      <c r="H248" s="73">
        <f t="shared" si="42"/>
        <v>0</v>
      </c>
      <c r="I248" s="73">
        <v>0</v>
      </c>
      <c r="J248" s="52"/>
      <c r="K248" s="53"/>
      <c r="L248" s="54"/>
      <c r="M248" s="55"/>
    </row>
    <row r="249" spans="1:13" s="22" customFormat="1" ht="12.75">
      <c r="A249" s="144"/>
      <c r="B249" s="97"/>
      <c r="C249" s="101"/>
      <c r="D249" s="98"/>
      <c r="E249" s="99"/>
      <c r="F249" s="99"/>
      <c r="G249" s="65" t="s">
        <v>9</v>
      </c>
      <c r="H249" s="73">
        <f t="shared" si="42"/>
        <v>0</v>
      </c>
      <c r="I249" s="73">
        <v>0</v>
      </c>
      <c r="J249" s="36"/>
      <c r="K249" s="53"/>
      <c r="L249" s="54"/>
      <c r="M249" s="55"/>
    </row>
    <row r="250" spans="1:13" s="22" customFormat="1" ht="12.75">
      <c r="A250" s="144"/>
      <c r="B250" s="97"/>
      <c r="C250" s="101"/>
      <c r="D250" s="98"/>
      <c r="E250" s="99"/>
      <c r="F250" s="99"/>
      <c r="G250" s="65" t="s">
        <v>10</v>
      </c>
      <c r="H250" s="73">
        <f t="shared" si="42"/>
        <v>38000</v>
      </c>
      <c r="I250" s="73">
        <v>12144.2</v>
      </c>
      <c r="J250" s="36"/>
      <c r="K250" s="53"/>
      <c r="L250" s="54">
        <v>38000</v>
      </c>
      <c r="M250" s="55"/>
    </row>
    <row r="251" spans="1:13" s="22" customFormat="1" ht="35.25" customHeight="1">
      <c r="A251" s="144"/>
      <c r="B251" s="97"/>
      <c r="C251" s="102"/>
      <c r="D251" s="98"/>
      <c r="E251" s="99"/>
      <c r="F251" s="99"/>
      <c r="G251" s="65" t="s">
        <v>11</v>
      </c>
      <c r="H251" s="73">
        <f t="shared" si="42"/>
        <v>0</v>
      </c>
      <c r="I251" s="73">
        <v>0</v>
      </c>
      <c r="J251" s="36"/>
      <c r="K251" s="53"/>
      <c r="L251" s="54"/>
      <c r="M251" s="55"/>
    </row>
    <row r="252" spans="1:13" s="22" customFormat="1" ht="90.75" customHeight="1">
      <c r="A252" s="85"/>
      <c r="B252" s="68" t="s">
        <v>120</v>
      </c>
      <c r="C252" s="89" t="s">
        <v>186</v>
      </c>
      <c r="D252" s="69" t="s">
        <v>44</v>
      </c>
      <c r="E252" s="81">
        <v>46387</v>
      </c>
      <c r="F252" s="84" t="s">
        <v>186</v>
      </c>
      <c r="G252" s="69" t="s">
        <v>16</v>
      </c>
      <c r="H252" s="69" t="s">
        <v>16</v>
      </c>
      <c r="I252" s="79" t="s">
        <v>16</v>
      </c>
      <c r="J252" s="32"/>
      <c r="K252" s="33"/>
      <c r="L252" s="34"/>
      <c r="M252" s="35"/>
    </row>
    <row r="253" spans="1:13" s="22" customFormat="1" ht="12.75" customHeight="1">
      <c r="A253" s="131" t="s">
        <v>59</v>
      </c>
      <c r="B253" s="132"/>
      <c r="C253" s="132"/>
      <c r="D253" s="132"/>
      <c r="E253" s="132"/>
      <c r="F253" s="132"/>
      <c r="G253" s="132"/>
      <c r="H253" s="132"/>
      <c r="I253" s="133"/>
      <c r="J253" s="36"/>
      <c r="K253" s="49"/>
      <c r="L253" s="50">
        <f>L256</f>
        <v>50</v>
      </c>
      <c r="M253" s="51"/>
    </row>
    <row r="254" spans="1:13" s="22" customFormat="1" ht="0.75" customHeight="1">
      <c r="A254" s="134"/>
      <c r="B254" s="135"/>
      <c r="C254" s="135"/>
      <c r="D254" s="135"/>
      <c r="E254" s="135"/>
      <c r="F254" s="135"/>
      <c r="G254" s="135"/>
      <c r="H254" s="135"/>
      <c r="I254" s="136"/>
      <c r="J254" s="36"/>
      <c r="K254" s="49"/>
      <c r="L254" s="50"/>
      <c r="M254" s="51"/>
    </row>
    <row r="255" spans="1:13" s="22" customFormat="1" ht="12.75">
      <c r="A255" s="134"/>
      <c r="B255" s="135"/>
      <c r="C255" s="135"/>
      <c r="D255" s="135"/>
      <c r="E255" s="135"/>
      <c r="F255" s="135"/>
      <c r="G255" s="135"/>
      <c r="H255" s="135"/>
      <c r="I255" s="136"/>
      <c r="J255" s="36"/>
      <c r="K255" s="49"/>
      <c r="L255" s="50"/>
      <c r="M255" s="51"/>
    </row>
    <row r="256" spans="1:13" s="22" customFormat="1" ht="12.75" hidden="1" customHeight="1">
      <c r="A256" s="134"/>
      <c r="B256" s="135"/>
      <c r="C256" s="135"/>
      <c r="D256" s="135"/>
      <c r="E256" s="135"/>
      <c r="F256" s="135"/>
      <c r="G256" s="135"/>
      <c r="H256" s="135"/>
      <c r="I256" s="136"/>
      <c r="J256" s="36"/>
      <c r="K256" s="49"/>
      <c r="L256" s="50">
        <f>L266</f>
        <v>50</v>
      </c>
      <c r="M256" s="51"/>
    </row>
    <row r="257" spans="1:13" s="22" customFormat="1" ht="12.75">
      <c r="A257" s="137"/>
      <c r="B257" s="138"/>
      <c r="C257" s="138"/>
      <c r="D257" s="138"/>
      <c r="E257" s="138"/>
      <c r="F257" s="138"/>
      <c r="G257" s="138"/>
      <c r="H257" s="138"/>
      <c r="I257" s="139"/>
      <c r="J257" s="36"/>
      <c r="K257" s="49"/>
      <c r="L257" s="50"/>
      <c r="M257" s="51"/>
    </row>
    <row r="258" spans="1:13" s="22" customFormat="1" ht="24.95" customHeight="1">
      <c r="A258" s="127">
        <v>10</v>
      </c>
      <c r="B258" s="97" t="s">
        <v>60</v>
      </c>
      <c r="C258" s="100" t="s">
        <v>16</v>
      </c>
      <c r="D258" s="98" t="s">
        <v>71</v>
      </c>
      <c r="E258" s="99">
        <v>46387</v>
      </c>
      <c r="F258" s="99" t="s">
        <v>16</v>
      </c>
      <c r="G258" s="65" t="s">
        <v>7</v>
      </c>
      <c r="H258" s="66">
        <f>H260+H261</f>
        <v>50</v>
      </c>
      <c r="I258" s="66">
        <f>I259+I260+I261+I262</f>
        <v>0</v>
      </c>
      <c r="J258" s="52"/>
      <c r="K258" s="53"/>
      <c r="L258" s="54">
        <f>L260+L261</f>
        <v>50</v>
      </c>
      <c r="M258" s="55"/>
    </row>
    <row r="259" spans="1:13" s="22" customFormat="1" ht="24.95" customHeight="1">
      <c r="A259" s="127"/>
      <c r="B259" s="97"/>
      <c r="C259" s="101"/>
      <c r="D259" s="98"/>
      <c r="E259" s="99"/>
      <c r="F259" s="99"/>
      <c r="G259" s="65" t="s">
        <v>8</v>
      </c>
      <c r="H259" s="66">
        <v>0</v>
      </c>
      <c r="I259" s="66">
        <v>0</v>
      </c>
      <c r="J259" s="52"/>
      <c r="K259" s="53"/>
      <c r="L259" s="54"/>
      <c r="M259" s="55"/>
    </row>
    <row r="260" spans="1:13" s="22" customFormat="1" ht="24.95" customHeight="1">
      <c r="A260" s="127"/>
      <c r="B260" s="97"/>
      <c r="C260" s="101"/>
      <c r="D260" s="98"/>
      <c r="E260" s="99"/>
      <c r="F260" s="99"/>
      <c r="G260" s="65" t="s">
        <v>9</v>
      </c>
      <c r="H260" s="66">
        <f t="shared" ref="H260:H261" si="43">H265+H277+H289+H300</f>
        <v>0</v>
      </c>
      <c r="I260" s="66">
        <v>0</v>
      </c>
      <c r="J260" s="52"/>
      <c r="K260" s="53"/>
      <c r="L260" s="54">
        <v>0</v>
      </c>
      <c r="M260" s="55"/>
    </row>
    <row r="261" spans="1:13" s="22" customFormat="1" ht="24.95" customHeight="1">
      <c r="A261" s="127"/>
      <c r="B261" s="97"/>
      <c r="C261" s="101"/>
      <c r="D261" s="98"/>
      <c r="E261" s="99"/>
      <c r="F261" s="99"/>
      <c r="G261" s="65" t="s">
        <v>10</v>
      </c>
      <c r="H261" s="66">
        <f t="shared" si="43"/>
        <v>50</v>
      </c>
      <c r="I261" s="66">
        <f>I266</f>
        <v>0</v>
      </c>
      <c r="J261" s="52"/>
      <c r="K261" s="53"/>
      <c r="L261" s="54">
        <f>L266</f>
        <v>50</v>
      </c>
      <c r="M261" s="55"/>
    </row>
    <row r="262" spans="1:13" s="22" customFormat="1" ht="147" customHeight="1">
      <c r="A262" s="127"/>
      <c r="B262" s="97"/>
      <c r="C262" s="102"/>
      <c r="D262" s="98"/>
      <c r="E262" s="99"/>
      <c r="F262" s="99"/>
      <c r="G262" s="65" t="s">
        <v>11</v>
      </c>
      <c r="H262" s="66">
        <v>0</v>
      </c>
      <c r="I262" s="66">
        <v>0</v>
      </c>
      <c r="J262" s="52"/>
      <c r="K262" s="53"/>
      <c r="L262" s="54"/>
      <c r="M262" s="55"/>
    </row>
    <row r="263" spans="1:13" s="22" customFormat="1" ht="24.95" customHeight="1">
      <c r="A263" s="127" t="s">
        <v>175</v>
      </c>
      <c r="B263" s="97" t="s">
        <v>61</v>
      </c>
      <c r="C263" s="100" t="s">
        <v>186</v>
      </c>
      <c r="D263" s="98" t="s">
        <v>72</v>
      </c>
      <c r="E263" s="99">
        <v>46387</v>
      </c>
      <c r="F263" s="99" t="s">
        <v>186</v>
      </c>
      <c r="G263" s="65" t="s">
        <v>7</v>
      </c>
      <c r="H263" s="66">
        <f>H264+H265+H266+H267</f>
        <v>50</v>
      </c>
      <c r="I263" s="66">
        <f>I264+I265+I266+I267</f>
        <v>0</v>
      </c>
      <c r="J263" s="36">
        <v>0</v>
      </c>
      <c r="K263" s="49"/>
      <c r="L263" s="50">
        <v>0</v>
      </c>
      <c r="M263" s="51">
        <v>0</v>
      </c>
    </row>
    <row r="264" spans="1:13" s="22" customFormat="1" ht="24.95" customHeight="1">
      <c r="A264" s="127"/>
      <c r="B264" s="97"/>
      <c r="C264" s="101"/>
      <c r="D264" s="98"/>
      <c r="E264" s="99"/>
      <c r="F264" s="99"/>
      <c r="G264" s="65" t="s">
        <v>8</v>
      </c>
      <c r="H264" s="66">
        <v>0</v>
      </c>
      <c r="I264" s="66">
        <v>0</v>
      </c>
      <c r="J264" s="36">
        <v>0</v>
      </c>
      <c r="K264" s="49"/>
      <c r="L264" s="50">
        <v>0</v>
      </c>
      <c r="M264" s="51">
        <v>0</v>
      </c>
    </row>
    <row r="265" spans="1:13" s="22" customFormat="1" ht="24.95" customHeight="1">
      <c r="A265" s="127"/>
      <c r="B265" s="97"/>
      <c r="C265" s="101"/>
      <c r="D265" s="98"/>
      <c r="E265" s="99"/>
      <c r="F265" s="99"/>
      <c r="G265" s="65" t="s">
        <v>9</v>
      </c>
      <c r="H265" s="66">
        <f>J265+L265</f>
        <v>0</v>
      </c>
      <c r="I265" s="66">
        <v>0</v>
      </c>
      <c r="J265" s="36">
        <v>0</v>
      </c>
      <c r="K265" s="49"/>
      <c r="L265" s="50">
        <v>0</v>
      </c>
      <c r="M265" s="51">
        <v>0</v>
      </c>
    </row>
    <row r="266" spans="1:13" s="22" customFormat="1" ht="24.95" customHeight="1">
      <c r="A266" s="127"/>
      <c r="B266" s="97"/>
      <c r="C266" s="101"/>
      <c r="D266" s="98"/>
      <c r="E266" s="99"/>
      <c r="F266" s="99"/>
      <c r="G266" s="65" t="s">
        <v>10</v>
      </c>
      <c r="H266" s="66">
        <f>L266+J266</f>
        <v>50</v>
      </c>
      <c r="I266" s="66">
        <v>0</v>
      </c>
      <c r="J266" s="36">
        <v>0</v>
      </c>
      <c r="K266" s="49"/>
      <c r="L266" s="50">
        <v>50</v>
      </c>
      <c r="M266" s="51">
        <v>0</v>
      </c>
    </row>
    <row r="267" spans="1:13" s="22" customFormat="1" ht="170.25" customHeight="1">
      <c r="A267" s="127"/>
      <c r="B267" s="97"/>
      <c r="C267" s="102"/>
      <c r="D267" s="98"/>
      <c r="E267" s="99"/>
      <c r="F267" s="99"/>
      <c r="G267" s="65" t="s">
        <v>11</v>
      </c>
      <c r="H267" s="66">
        <v>0</v>
      </c>
      <c r="I267" s="66">
        <v>0</v>
      </c>
      <c r="J267" s="36">
        <v>0</v>
      </c>
      <c r="K267" s="49"/>
      <c r="L267" s="50">
        <v>0</v>
      </c>
      <c r="M267" s="51">
        <v>0</v>
      </c>
    </row>
    <row r="268" spans="1:13" s="22" customFormat="1" ht="246.75" customHeight="1">
      <c r="A268" s="85"/>
      <c r="B268" s="68" t="s">
        <v>121</v>
      </c>
      <c r="C268" s="91" t="s">
        <v>187</v>
      </c>
      <c r="D268" s="69" t="s">
        <v>73</v>
      </c>
      <c r="E268" s="84" t="s">
        <v>28</v>
      </c>
      <c r="F268" s="92" t="s">
        <v>194</v>
      </c>
      <c r="G268" s="69" t="s">
        <v>16</v>
      </c>
      <c r="H268" s="69" t="s">
        <v>16</v>
      </c>
      <c r="I268" s="79" t="s">
        <v>16</v>
      </c>
      <c r="J268" s="32"/>
      <c r="K268" s="33"/>
      <c r="L268" s="34"/>
      <c r="M268" s="35"/>
    </row>
    <row r="269" spans="1:13" s="22" customFormat="1" ht="206.25" customHeight="1">
      <c r="A269" s="85"/>
      <c r="B269" s="68" t="s">
        <v>122</v>
      </c>
      <c r="C269" s="83" t="s">
        <v>187</v>
      </c>
      <c r="D269" s="69" t="s">
        <v>19</v>
      </c>
      <c r="E269" s="84" t="s">
        <v>45</v>
      </c>
      <c r="F269" s="84" t="s">
        <v>208</v>
      </c>
      <c r="G269" s="69" t="s">
        <v>16</v>
      </c>
      <c r="H269" s="69" t="s">
        <v>16</v>
      </c>
      <c r="I269" s="79" t="s">
        <v>16</v>
      </c>
      <c r="J269" s="32"/>
      <c r="K269" s="33"/>
      <c r="L269" s="34"/>
      <c r="M269" s="35"/>
    </row>
    <row r="270" spans="1:13" s="22" customFormat="1" ht="20.100000000000001" customHeight="1">
      <c r="A270" s="127">
        <v>11</v>
      </c>
      <c r="B270" s="97" t="s">
        <v>86</v>
      </c>
      <c r="C270" s="100" t="s">
        <v>16</v>
      </c>
      <c r="D270" s="98" t="s">
        <v>138</v>
      </c>
      <c r="E270" s="99">
        <v>46387</v>
      </c>
      <c r="F270" s="99" t="s">
        <v>16</v>
      </c>
      <c r="G270" s="65" t="s">
        <v>7</v>
      </c>
      <c r="H270" s="66">
        <v>0</v>
      </c>
      <c r="I270" s="66">
        <v>0</v>
      </c>
      <c r="J270" s="52"/>
      <c r="K270" s="53"/>
      <c r="L270" s="54"/>
      <c r="M270" s="55"/>
    </row>
    <row r="271" spans="1:13" s="22" customFormat="1" ht="20.100000000000001" customHeight="1">
      <c r="A271" s="127"/>
      <c r="B271" s="97"/>
      <c r="C271" s="101"/>
      <c r="D271" s="98"/>
      <c r="E271" s="99"/>
      <c r="F271" s="99"/>
      <c r="G271" s="65" t="s">
        <v>8</v>
      </c>
      <c r="H271" s="66">
        <v>0</v>
      </c>
      <c r="I271" s="66">
        <v>0</v>
      </c>
      <c r="J271" s="52"/>
      <c r="K271" s="53"/>
      <c r="L271" s="54"/>
      <c r="M271" s="55"/>
    </row>
    <row r="272" spans="1:13" s="22" customFormat="1" ht="20.100000000000001" customHeight="1">
      <c r="A272" s="127"/>
      <c r="B272" s="97"/>
      <c r="C272" s="101"/>
      <c r="D272" s="98"/>
      <c r="E272" s="99"/>
      <c r="F272" s="99"/>
      <c r="G272" s="65" t="s">
        <v>9</v>
      </c>
      <c r="H272" s="66">
        <v>0</v>
      </c>
      <c r="I272" s="66">
        <v>0</v>
      </c>
      <c r="J272" s="52"/>
      <c r="K272" s="53"/>
      <c r="L272" s="54"/>
      <c r="M272" s="55"/>
    </row>
    <row r="273" spans="1:13" s="22" customFormat="1" ht="20.100000000000001" customHeight="1">
      <c r="A273" s="127"/>
      <c r="B273" s="97"/>
      <c r="C273" s="101"/>
      <c r="D273" s="98"/>
      <c r="E273" s="99"/>
      <c r="F273" s="99"/>
      <c r="G273" s="65" t="s">
        <v>10</v>
      </c>
      <c r="H273" s="66">
        <v>0</v>
      </c>
      <c r="I273" s="66">
        <v>0</v>
      </c>
      <c r="J273" s="52"/>
      <c r="K273" s="53"/>
      <c r="L273" s="54"/>
      <c r="M273" s="55"/>
    </row>
    <row r="274" spans="1:13" s="22" customFormat="1" ht="94.5" customHeight="1">
      <c r="A274" s="127"/>
      <c r="B274" s="97"/>
      <c r="C274" s="102"/>
      <c r="D274" s="98"/>
      <c r="E274" s="99"/>
      <c r="F274" s="99"/>
      <c r="G274" s="65" t="s">
        <v>11</v>
      </c>
      <c r="H274" s="66">
        <f>H310</f>
        <v>0</v>
      </c>
      <c r="I274" s="66">
        <f>I310</f>
        <v>0</v>
      </c>
      <c r="J274" s="52"/>
      <c r="K274" s="53"/>
      <c r="L274" s="54"/>
      <c r="M274" s="55"/>
    </row>
    <row r="275" spans="1:13" s="22" customFormat="1" ht="20.100000000000001" customHeight="1">
      <c r="A275" s="127" t="s">
        <v>176</v>
      </c>
      <c r="B275" s="97" t="s">
        <v>46</v>
      </c>
      <c r="C275" s="100" t="s">
        <v>186</v>
      </c>
      <c r="D275" s="98" t="s">
        <v>47</v>
      </c>
      <c r="E275" s="99">
        <v>46387</v>
      </c>
      <c r="F275" s="99" t="s">
        <v>186</v>
      </c>
      <c r="G275" s="65" t="s">
        <v>7</v>
      </c>
      <c r="H275" s="66">
        <f>H276+H277+H278+H279</f>
        <v>0</v>
      </c>
      <c r="I275" s="66">
        <f>I276+I277+I278+I279</f>
        <v>0</v>
      </c>
      <c r="J275" s="36"/>
      <c r="K275" s="49"/>
      <c r="L275" s="50"/>
      <c r="M275" s="51"/>
    </row>
    <row r="276" spans="1:13" s="22" customFormat="1" ht="20.100000000000001" customHeight="1">
      <c r="A276" s="127"/>
      <c r="B276" s="97"/>
      <c r="C276" s="101"/>
      <c r="D276" s="98"/>
      <c r="E276" s="99"/>
      <c r="F276" s="99"/>
      <c r="G276" s="65" t="s">
        <v>8</v>
      </c>
      <c r="H276" s="66">
        <v>0</v>
      </c>
      <c r="I276" s="66">
        <v>0</v>
      </c>
      <c r="J276" s="36"/>
      <c r="K276" s="49"/>
      <c r="L276" s="50"/>
      <c r="M276" s="51"/>
    </row>
    <row r="277" spans="1:13" s="22" customFormat="1" ht="20.100000000000001" customHeight="1">
      <c r="A277" s="127"/>
      <c r="B277" s="97"/>
      <c r="C277" s="101"/>
      <c r="D277" s="98"/>
      <c r="E277" s="99"/>
      <c r="F277" s="99"/>
      <c r="G277" s="65" t="s">
        <v>9</v>
      </c>
      <c r="H277" s="66">
        <v>0</v>
      </c>
      <c r="I277" s="66">
        <v>0</v>
      </c>
      <c r="J277" s="36"/>
      <c r="K277" s="49"/>
      <c r="L277" s="50"/>
      <c r="M277" s="51"/>
    </row>
    <row r="278" spans="1:13" s="22" customFormat="1" ht="20.100000000000001" customHeight="1">
      <c r="A278" s="127"/>
      <c r="B278" s="97"/>
      <c r="C278" s="101"/>
      <c r="D278" s="98"/>
      <c r="E278" s="99"/>
      <c r="F278" s="99"/>
      <c r="G278" s="65" t="s">
        <v>10</v>
      </c>
      <c r="H278" s="66">
        <v>0</v>
      </c>
      <c r="I278" s="66">
        <v>0</v>
      </c>
      <c r="J278" s="36">
        <v>0</v>
      </c>
      <c r="K278" s="49"/>
      <c r="L278" s="50"/>
      <c r="M278" s="51"/>
    </row>
    <row r="279" spans="1:13" s="22" customFormat="1" ht="121.5" customHeight="1">
      <c r="A279" s="127"/>
      <c r="B279" s="97"/>
      <c r="C279" s="102"/>
      <c r="D279" s="98"/>
      <c r="E279" s="99"/>
      <c r="F279" s="99"/>
      <c r="G279" s="65" t="s">
        <v>11</v>
      </c>
      <c r="H279" s="66">
        <v>0</v>
      </c>
      <c r="I279" s="66">
        <v>0</v>
      </c>
      <c r="J279" s="36"/>
      <c r="K279" s="49"/>
      <c r="L279" s="50"/>
      <c r="M279" s="51"/>
    </row>
    <row r="280" spans="1:13" s="22" customFormat="1" ht="215.25" customHeight="1">
      <c r="A280" s="85"/>
      <c r="B280" s="68" t="s">
        <v>123</v>
      </c>
      <c r="C280" s="83" t="s">
        <v>187</v>
      </c>
      <c r="D280" s="69" t="s">
        <v>48</v>
      </c>
      <c r="E280" s="84" t="s">
        <v>28</v>
      </c>
      <c r="F280" s="92" t="s">
        <v>209</v>
      </c>
      <c r="G280" s="69" t="s">
        <v>16</v>
      </c>
      <c r="H280" s="69" t="s">
        <v>16</v>
      </c>
      <c r="I280" s="79" t="s">
        <v>16</v>
      </c>
      <c r="J280" s="32"/>
      <c r="K280" s="33"/>
      <c r="L280" s="34"/>
      <c r="M280" s="35"/>
    </row>
    <row r="281" spans="1:13" s="22" customFormat="1" ht="136.5" customHeight="1">
      <c r="A281" s="85"/>
      <c r="B281" s="68" t="s">
        <v>124</v>
      </c>
      <c r="C281" s="83" t="s">
        <v>186</v>
      </c>
      <c r="D281" s="69" t="s">
        <v>19</v>
      </c>
      <c r="E281" s="84" t="s">
        <v>27</v>
      </c>
      <c r="F281" s="84" t="s">
        <v>186</v>
      </c>
      <c r="G281" s="69" t="s">
        <v>16</v>
      </c>
      <c r="H281" s="69" t="s">
        <v>16</v>
      </c>
      <c r="I281" s="79" t="s">
        <v>16</v>
      </c>
      <c r="J281" s="32"/>
      <c r="K281" s="33"/>
      <c r="L281" s="34"/>
      <c r="M281" s="35"/>
    </row>
    <row r="282" spans="1:13" s="22" customFormat="1" ht="20.100000000000001" customHeight="1">
      <c r="A282" s="127">
        <v>12</v>
      </c>
      <c r="B282" s="97" t="s">
        <v>49</v>
      </c>
      <c r="C282" s="100" t="s">
        <v>16</v>
      </c>
      <c r="D282" s="98" t="s">
        <v>19</v>
      </c>
      <c r="E282" s="99">
        <v>46387</v>
      </c>
      <c r="F282" s="99" t="s">
        <v>16</v>
      </c>
      <c r="G282" s="65" t="s">
        <v>7</v>
      </c>
      <c r="H282" s="66">
        <f t="shared" ref="H282:I286" si="44">H317</f>
        <v>0</v>
      </c>
      <c r="I282" s="66">
        <f t="shared" si="44"/>
        <v>0</v>
      </c>
      <c r="J282" s="52"/>
      <c r="K282" s="53"/>
      <c r="L282" s="54"/>
      <c r="M282" s="55"/>
    </row>
    <row r="283" spans="1:13" s="22" customFormat="1" ht="20.100000000000001" customHeight="1">
      <c r="A283" s="127"/>
      <c r="B283" s="97"/>
      <c r="C283" s="101"/>
      <c r="D283" s="98"/>
      <c r="E283" s="99"/>
      <c r="F283" s="99"/>
      <c r="G283" s="65" t="s">
        <v>8</v>
      </c>
      <c r="H283" s="66">
        <f t="shared" si="44"/>
        <v>0</v>
      </c>
      <c r="I283" s="66">
        <f t="shared" si="44"/>
        <v>0</v>
      </c>
      <c r="J283" s="52"/>
      <c r="K283" s="53"/>
      <c r="L283" s="54"/>
      <c r="M283" s="55"/>
    </row>
    <row r="284" spans="1:13" s="22" customFormat="1" ht="20.100000000000001" customHeight="1">
      <c r="A284" s="127"/>
      <c r="B284" s="97"/>
      <c r="C284" s="101"/>
      <c r="D284" s="98"/>
      <c r="E284" s="99"/>
      <c r="F284" s="99"/>
      <c r="G284" s="65" t="s">
        <v>9</v>
      </c>
      <c r="H284" s="66">
        <f t="shared" si="44"/>
        <v>0</v>
      </c>
      <c r="I284" s="66">
        <f t="shared" si="44"/>
        <v>0</v>
      </c>
      <c r="J284" s="52"/>
      <c r="K284" s="53"/>
      <c r="L284" s="54"/>
      <c r="M284" s="55"/>
    </row>
    <row r="285" spans="1:13" s="22" customFormat="1" ht="20.100000000000001" customHeight="1">
      <c r="A285" s="127"/>
      <c r="B285" s="97"/>
      <c r="C285" s="101"/>
      <c r="D285" s="98"/>
      <c r="E285" s="99"/>
      <c r="F285" s="99"/>
      <c r="G285" s="65" t="s">
        <v>10</v>
      </c>
      <c r="H285" s="66">
        <f t="shared" si="44"/>
        <v>0</v>
      </c>
      <c r="I285" s="66">
        <f t="shared" si="44"/>
        <v>0</v>
      </c>
      <c r="J285" s="52"/>
      <c r="K285" s="53"/>
      <c r="L285" s="54"/>
      <c r="M285" s="55"/>
    </row>
    <row r="286" spans="1:13" s="22" customFormat="1" ht="79.5" customHeight="1">
      <c r="A286" s="127"/>
      <c r="B286" s="97"/>
      <c r="C286" s="102"/>
      <c r="D286" s="98"/>
      <c r="E286" s="99"/>
      <c r="F286" s="99"/>
      <c r="G286" s="65" t="s">
        <v>11</v>
      </c>
      <c r="H286" s="66">
        <f t="shared" si="44"/>
        <v>0</v>
      </c>
      <c r="I286" s="66">
        <f t="shared" si="44"/>
        <v>0</v>
      </c>
      <c r="J286" s="52"/>
      <c r="K286" s="53"/>
      <c r="L286" s="54"/>
      <c r="M286" s="55"/>
    </row>
    <row r="287" spans="1:13" s="22" customFormat="1" ht="20.100000000000001" customHeight="1">
      <c r="A287" s="127" t="s">
        <v>177</v>
      </c>
      <c r="B287" s="97" t="s">
        <v>50</v>
      </c>
      <c r="C287" s="100" t="s">
        <v>186</v>
      </c>
      <c r="D287" s="98" t="s">
        <v>51</v>
      </c>
      <c r="E287" s="99">
        <v>46387</v>
      </c>
      <c r="F287" s="99" t="s">
        <v>186</v>
      </c>
      <c r="G287" s="65" t="s">
        <v>7</v>
      </c>
      <c r="H287" s="66">
        <f>H288+H289+H290+H291</f>
        <v>0</v>
      </c>
      <c r="I287" s="66">
        <f>I288+I289+I290+I291</f>
        <v>0</v>
      </c>
      <c r="J287" s="36"/>
      <c r="K287" s="49"/>
      <c r="L287" s="50"/>
      <c r="M287" s="51"/>
    </row>
    <row r="288" spans="1:13" s="22" customFormat="1" ht="20.100000000000001" customHeight="1">
      <c r="A288" s="127"/>
      <c r="B288" s="97"/>
      <c r="C288" s="101"/>
      <c r="D288" s="98"/>
      <c r="E288" s="99"/>
      <c r="F288" s="99"/>
      <c r="G288" s="65" t="s">
        <v>8</v>
      </c>
      <c r="H288" s="66">
        <v>0</v>
      </c>
      <c r="I288" s="66">
        <v>0</v>
      </c>
      <c r="J288" s="36"/>
      <c r="K288" s="49"/>
      <c r="L288" s="50"/>
      <c r="M288" s="51"/>
    </row>
    <row r="289" spans="1:13" s="22" customFormat="1" ht="20.100000000000001" customHeight="1">
      <c r="A289" s="127"/>
      <c r="B289" s="97"/>
      <c r="C289" s="101"/>
      <c r="D289" s="98"/>
      <c r="E289" s="99"/>
      <c r="F289" s="99"/>
      <c r="G289" s="65" t="s">
        <v>9</v>
      </c>
      <c r="H289" s="66">
        <v>0</v>
      </c>
      <c r="I289" s="66">
        <v>0</v>
      </c>
      <c r="J289" s="36"/>
      <c r="K289" s="49"/>
      <c r="L289" s="50"/>
      <c r="M289" s="51"/>
    </row>
    <row r="290" spans="1:13" s="22" customFormat="1" ht="20.100000000000001" customHeight="1">
      <c r="A290" s="127"/>
      <c r="B290" s="97"/>
      <c r="C290" s="101"/>
      <c r="D290" s="98"/>
      <c r="E290" s="99"/>
      <c r="F290" s="99"/>
      <c r="G290" s="65" t="s">
        <v>10</v>
      </c>
      <c r="H290" s="66">
        <v>0</v>
      </c>
      <c r="I290" s="66">
        <v>0</v>
      </c>
      <c r="J290" s="36">
        <v>0</v>
      </c>
      <c r="K290" s="49"/>
      <c r="L290" s="50"/>
      <c r="M290" s="51"/>
    </row>
    <row r="291" spans="1:13" s="22" customFormat="1" ht="61.5" customHeight="1">
      <c r="A291" s="127"/>
      <c r="B291" s="97"/>
      <c r="C291" s="102"/>
      <c r="D291" s="98"/>
      <c r="E291" s="99"/>
      <c r="F291" s="99"/>
      <c r="G291" s="65" t="s">
        <v>11</v>
      </c>
      <c r="H291" s="66">
        <v>0</v>
      </c>
      <c r="I291" s="66">
        <v>0</v>
      </c>
      <c r="J291" s="36"/>
      <c r="K291" s="49"/>
      <c r="L291" s="50"/>
      <c r="M291" s="51"/>
    </row>
    <row r="292" spans="1:13" s="22" customFormat="1" ht="134.25" customHeight="1">
      <c r="A292" s="85"/>
      <c r="B292" s="88" t="s">
        <v>125</v>
      </c>
      <c r="C292" s="91" t="s">
        <v>187</v>
      </c>
      <c r="D292" s="69" t="s">
        <v>52</v>
      </c>
      <c r="E292" s="84" t="s">
        <v>45</v>
      </c>
      <c r="F292" s="92" t="s">
        <v>193</v>
      </c>
      <c r="G292" s="69" t="s">
        <v>16</v>
      </c>
      <c r="H292" s="69" t="s">
        <v>16</v>
      </c>
      <c r="I292" s="79" t="s">
        <v>16</v>
      </c>
      <c r="J292" s="32"/>
      <c r="K292" s="33"/>
      <c r="L292" s="34"/>
      <c r="M292" s="35"/>
    </row>
    <row r="293" spans="1:13" s="22" customFormat="1" ht="20.100000000000001" customHeight="1">
      <c r="A293" s="127">
        <v>13</v>
      </c>
      <c r="B293" s="97" t="s">
        <v>53</v>
      </c>
      <c r="C293" s="100" t="s">
        <v>16</v>
      </c>
      <c r="D293" s="98" t="s">
        <v>62</v>
      </c>
      <c r="E293" s="99">
        <v>46387</v>
      </c>
      <c r="F293" s="99" t="s">
        <v>16</v>
      </c>
      <c r="G293" s="65" t="s">
        <v>7</v>
      </c>
      <c r="H293" s="66">
        <f t="shared" ref="H293:I297" si="45">H328</f>
        <v>0</v>
      </c>
      <c r="I293" s="66">
        <f t="shared" si="45"/>
        <v>0</v>
      </c>
      <c r="J293" s="52"/>
      <c r="K293" s="53"/>
      <c r="L293" s="54"/>
      <c r="M293" s="55"/>
    </row>
    <row r="294" spans="1:13" s="22" customFormat="1" ht="20.100000000000001" customHeight="1">
      <c r="A294" s="127"/>
      <c r="B294" s="97"/>
      <c r="C294" s="101"/>
      <c r="D294" s="98"/>
      <c r="E294" s="99"/>
      <c r="F294" s="99"/>
      <c r="G294" s="65" t="s">
        <v>8</v>
      </c>
      <c r="H294" s="66">
        <f t="shared" si="45"/>
        <v>0</v>
      </c>
      <c r="I294" s="66">
        <f t="shared" si="45"/>
        <v>0</v>
      </c>
      <c r="J294" s="52"/>
      <c r="K294" s="53"/>
      <c r="L294" s="54"/>
      <c r="M294" s="55"/>
    </row>
    <row r="295" spans="1:13" s="22" customFormat="1" ht="20.100000000000001" customHeight="1">
      <c r="A295" s="127"/>
      <c r="B295" s="97"/>
      <c r="C295" s="101"/>
      <c r="D295" s="98"/>
      <c r="E295" s="99"/>
      <c r="F295" s="99"/>
      <c r="G295" s="65" t="s">
        <v>9</v>
      </c>
      <c r="H295" s="66">
        <f t="shared" si="45"/>
        <v>0</v>
      </c>
      <c r="I295" s="66">
        <f t="shared" si="45"/>
        <v>0</v>
      </c>
      <c r="J295" s="52"/>
      <c r="K295" s="53"/>
      <c r="L295" s="54"/>
      <c r="M295" s="55"/>
    </row>
    <row r="296" spans="1:13" s="22" customFormat="1" ht="20.100000000000001" customHeight="1">
      <c r="A296" s="127"/>
      <c r="B296" s="97"/>
      <c r="C296" s="101"/>
      <c r="D296" s="98"/>
      <c r="E296" s="99"/>
      <c r="F296" s="99"/>
      <c r="G296" s="65" t="s">
        <v>10</v>
      </c>
      <c r="H296" s="66">
        <f t="shared" si="45"/>
        <v>0</v>
      </c>
      <c r="I296" s="66">
        <f t="shared" si="45"/>
        <v>0</v>
      </c>
      <c r="J296" s="52"/>
      <c r="K296" s="53"/>
      <c r="L296" s="54"/>
      <c r="M296" s="55"/>
    </row>
    <row r="297" spans="1:13" s="22" customFormat="1" ht="213" customHeight="1">
      <c r="A297" s="127"/>
      <c r="B297" s="97"/>
      <c r="C297" s="102"/>
      <c r="D297" s="98"/>
      <c r="E297" s="99"/>
      <c r="F297" s="99"/>
      <c r="G297" s="65" t="s">
        <v>11</v>
      </c>
      <c r="H297" s="66">
        <f t="shared" si="45"/>
        <v>0</v>
      </c>
      <c r="I297" s="66">
        <f t="shared" si="45"/>
        <v>0</v>
      </c>
      <c r="J297" s="52"/>
      <c r="K297" s="53"/>
      <c r="L297" s="54"/>
      <c r="M297" s="55"/>
    </row>
    <row r="298" spans="1:13" s="22" customFormat="1" ht="30.75" customHeight="1">
      <c r="A298" s="127" t="s">
        <v>178</v>
      </c>
      <c r="B298" s="97" t="s">
        <v>55</v>
      </c>
      <c r="C298" s="100" t="s">
        <v>186</v>
      </c>
      <c r="D298" s="98" t="s">
        <v>62</v>
      </c>
      <c r="E298" s="99">
        <v>46387</v>
      </c>
      <c r="F298" s="99" t="s">
        <v>190</v>
      </c>
      <c r="G298" s="65" t="s">
        <v>7</v>
      </c>
      <c r="H298" s="66">
        <f>H299+H300+H301+H302</f>
        <v>0</v>
      </c>
      <c r="I298" s="66">
        <f>I299+I300+I301+I302</f>
        <v>0</v>
      </c>
      <c r="J298" s="36"/>
      <c r="K298" s="49"/>
      <c r="L298" s="50"/>
      <c r="M298" s="51"/>
    </row>
    <row r="299" spans="1:13" s="22" customFormat="1" ht="30" customHeight="1">
      <c r="A299" s="127"/>
      <c r="B299" s="97"/>
      <c r="C299" s="101"/>
      <c r="D299" s="98"/>
      <c r="E299" s="99"/>
      <c r="F299" s="99"/>
      <c r="G299" s="65" t="s">
        <v>8</v>
      </c>
      <c r="H299" s="66">
        <v>0</v>
      </c>
      <c r="I299" s="66">
        <v>0</v>
      </c>
      <c r="J299" s="36"/>
      <c r="K299" s="49"/>
      <c r="L299" s="50"/>
      <c r="M299" s="51"/>
    </row>
    <row r="300" spans="1:13" s="22" customFormat="1" ht="29.25" customHeight="1">
      <c r="A300" s="127"/>
      <c r="B300" s="97"/>
      <c r="C300" s="101"/>
      <c r="D300" s="98"/>
      <c r="E300" s="99"/>
      <c r="F300" s="99"/>
      <c r="G300" s="65" t="s">
        <v>9</v>
      </c>
      <c r="H300" s="66">
        <v>0</v>
      </c>
      <c r="I300" s="66">
        <v>0</v>
      </c>
      <c r="J300" s="36"/>
      <c r="K300" s="49"/>
      <c r="L300" s="50"/>
      <c r="M300" s="51"/>
    </row>
    <row r="301" spans="1:13" s="22" customFormat="1" ht="30.75" customHeight="1">
      <c r="A301" s="127"/>
      <c r="B301" s="97"/>
      <c r="C301" s="101"/>
      <c r="D301" s="98"/>
      <c r="E301" s="99"/>
      <c r="F301" s="99"/>
      <c r="G301" s="65" t="s">
        <v>10</v>
      </c>
      <c r="H301" s="66">
        <v>0</v>
      </c>
      <c r="I301" s="66">
        <v>0</v>
      </c>
      <c r="J301" s="36">
        <v>0</v>
      </c>
      <c r="K301" s="49"/>
      <c r="L301" s="50">
        <v>0</v>
      </c>
      <c r="M301" s="51"/>
    </row>
    <row r="302" spans="1:13" s="22" customFormat="1" ht="180" customHeight="1">
      <c r="A302" s="127"/>
      <c r="B302" s="97"/>
      <c r="C302" s="102"/>
      <c r="D302" s="98"/>
      <c r="E302" s="99"/>
      <c r="F302" s="99"/>
      <c r="G302" s="65" t="s">
        <v>11</v>
      </c>
      <c r="H302" s="66">
        <v>0</v>
      </c>
      <c r="I302" s="66">
        <v>0</v>
      </c>
      <c r="J302" s="36"/>
      <c r="K302" s="49"/>
      <c r="L302" s="50"/>
      <c r="M302" s="51"/>
    </row>
    <row r="303" spans="1:13" s="22" customFormat="1" ht="286.5" customHeight="1">
      <c r="A303" s="85"/>
      <c r="B303" s="68" t="s">
        <v>126</v>
      </c>
      <c r="C303" s="91" t="s">
        <v>187</v>
      </c>
      <c r="D303" s="69" t="s">
        <v>54</v>
      </c>
      <c r="E303" s="84" t="s">
        <v>45</v>
      </c>
      <c r="F303" s="92" t="s">
        <v>192</v>
      </c>
      <c r="G303" s="69" t="s">
        <v>16</v>
      </c>
      <c r="H303" s="69" t="s">
        <v>16</v>
      </c>
      <c r="I303" s="79" t="s">
        <v>16</v>
      </c>
      <c r="J303" s="32"/>
      <c r="K303" s="33"/>
      <c r="L303" s="34"/>
      <c r="M303" s="35"/>
    </row>
    <row r="304" spans="1:13" s="22" customFormat="1" ht="20.100000000000001" customHeight="1">
      <c r="A304" s="127"/>
      <c r="B304" s="112" t="s">
        <v>56</v>
      </c>
      <c r="C304" s="100" t="s">
        <v>16</v>
      </c>
      <c r="D304" s="98" t="s">
        <v>63</v>
      </c>
      <c r="E304" s="99">
        <v>46387</v>
      </c>
      <c r="F304" s="99" t="s">
        <v>16</v>
      </c>
      <c r="G304" s="65" t="s">
        <v>7</v>
      </c>
      <c r="H304" s="75">
        <f>H305+H306+H307+H308</f>
        <v>525388.39999999991</v>
      </c>
      <c r="I304" s="75">
        <f>I305+I306+I307+I308</f>
        <v>61303.200000000004</v>
      </c>
      <c r="J304" s="36">
        <f>J305+J306+J307+J308</f>
        <v>38972.800000000003</v>
      </c>
      <c r="K304" s="36">
        <f t="shared" ref="K304:M304" si="46">K305+K306+K307+K308</f>
        <v>39652</v>
      </c>
      <c r="L304" s="36">
        <f t="shared" si="46"/>
        <v>443705.5</v>
      </c>
      <c r="M304" s="36">
        <f t="shared" si="46"/>
        <v>3058.1</v>
      </c>
    </row>
    <row r="305" spans="1:13" s="22" customFormat="1" ht="20.100000000000001" customHeight="1">
      <c r="A305" s="127"/>
      <c r="B305" s="113"/>
      <c r="C305" s="101"/>
      <c r="D305" s="98"/>
      <c r="E305" s="99"/>
      <c r="F305" s="99"/>
      <c r="G305" s="65" t="s">
        <v>8</v>
      </c>
      <c r="H305" s="75">
        <f>J305+K305+L305+M305</f>
        <v>59123.1</v>
      </c>
      <c r="I305" s="75">
        <f>I14+I97+I108+I137+I148+I177+I188+I199+I248+I259</f>
        <v>0</v>
      </c>
      <c r="J305" s="36">
        <f t="shared" ref="J305:M306" si="47">J9+J254</f>
        <v>1951.5</v>
      </c>
      <c r="K305" s="36">
        <f t="shared" si="47"/>
        <v>0</v>
      </c>
      <c r="L305" s="36">
        <f t="shared" si="47"/>
        <v>57171.6</v>
      </c>
      <c r="M305" s="36">
        <f t="shared" si="47"/>
        <v>0</v>
      </c>
    </row>
    <row r="306" spans="1:13" s="22" customFormat="1" ht="20.100000000000001" customHeight="1">
      <c r="A306" s="127"/>
      <c r="B306" s="113"/>
      <c r="C306" s="101"/>
      <c r="D306" s="98"/>
      <c r="E306" s="99"/>
      <c r="F306" s="99"/>
      <c r="G306" s="65" t="s">
        <v>9</v>
      </c>
      <c r="H306" s="75">
        <f>J306+K306+L306+M306</f>
        <v>62790.200000000004</v>
      </c>
      <c r="I306" s="75">
        <f t="shared" ref="I306:I308" si="48">I15+I98+I109+I138+I149+I178+I189+I200+I249+I260</f>
        <v>160.1</v>
      </c>
      <c r="J306" s="36">
        <f t="shared" si="47"/>
        <v>3096.3</v>
      </c>
      <c r="K306" s="36">
        <f t="shared" si="47"/>
        <v>0</v>
      </c>
      <c r="L306" s="36">
        <f t="shared" si="47"/>
        <v>59693.9</v>
      </c>
      <c r="M306" s="36">
        <f t="shared" si="47"/>
        <v>0</v>
      </c>
    </row>
    <row r="307" spans="1:13" s="22" customFormat="1" ht="20.100000000000001" customHeight="1">
      <c r="A307" s="127"/>
      <c r="B307" s="113"/>
      <c r="C307" s="101"/>
      <c r="D307" s="98"/>
      <c r="E307" s="99"/>
      <c r="F307" s="99"/>
      <c r="G307" s="65" t="s">
        <v>10</v>
      </c>
      <c r="H307" s="75">
        <f>J307+K307+L307+M307</f>
        <v>403473.89999999997</v>
      </c>
      <c r="I307" s="75">
        <f t="shared" si="48"/>
        <v>61143.100000000006</v>
      </c>
      <c r="J307" s="36">
        <f>J11+J2594</f>
        <v>33925</v>
      </c>
      <c r="K307" s="36">
        <f>K11+K256</f>
        <v>39652</v>
      </c>
      <c r="L307" s="36">
        <f>L11+L256</f>
        <v>326838.8</v>
      </c>
      <c r="M307" s="36">
        <f>M11+M256</f>
        <v>3058.1</v>
      </c>
    </row>
    <row r="308" spans="1:13" s="22" customFormat="1" ht="20.100000000000001" customHeight="1">
      <c r="A308" s="127"/>
      <c r="B308" s="114"/>
      <c r="C308" s="102"/>
      <c r="D308" s="98"/>
      <c r="E308" s="99"/>
      <c r="F308" s="99"/>
      <c r="G308" s="65" t="s">
        <v>11</v>
      </c>
      <c r="H308" s="75">
        <f>J308+K308+L308+M308</f>
        <v>1.2</v>
      </c>
      <c r="I308" s="75">
        <f t="shared" si="48"/>
        <v>0</v>
      </c>
      <c r="J308" s="36">
        <f>J12+J257</f>
        <v>0</v>
      </c>
      <c r="K308" s="36">
        <f>K12+K257</f>
        <v>0</v>
      </c>
      <c r="L308" s="36">
        <f>L28+L257+L191+L185</f>
        <v>1.2</v>
      </c>
      <c r="M308" s="36">
        <f>M12+M257</f>
        <v>0</v>
      </c>
    </row>
    <row r="309" spans="1:13" ht="43.5" customHeight="1">
      <c r="A309" s="96" t="s">
        <v>211</v>
      </c>
      <c r="B309" s="96"/>
      <c r="C309" s="61"/>
      <c r="D309" s="62"/>
      <c r="E309" s="63"/>
      <c r="F309" s="63"/>
      <c r="G309" s="64"/>
      <c r="H309" s="16"/>
      <c r="I309" s="16"/>
      <c r="J309" s="17"/>
      <c r="K309" s="18"/>
      <c r="L309" s="19"/>
      <c r="M309" s="20"/>
    </row>
    <row r="310" spans="1:13" ht="43.5" customHeight="1">
      <c r="L310" s="21"/>
    </row>
  </sheetData>
  <mergeCells count="321">
    <mergeCell ref="A263:A267"/>
    <mergeCell ref="A270:A274"/>
    <mergeCell ref="A236:A240"/>
    <mergeCell ref="A242:A246"/>
    <mergeCell ref="A247:A251"/>
    <mergeCell ref="B247:B251"/>
    <mergeCell ref="D247:D251"/>
    <mergeCell ref="E247:E251"/>
    <mergeCell ref="F247:F251"/>
    <mergeCell ref="B258:B262"/>
    <mergeCell ref="D258:D262"/>
    <mergeCell ref="E258:E262"/>
    <mergeCell ref="F258:F262"/>
    <mergeCell ref="B263:B267"/>
    <mergeCell ref="D263:D267"/>
    <mergeCell ref="E263:E267"/>
    <mergeCell ref="F263:F267"/>
    <mergeCell ref="B270:B274"/>
    <mergeCell ref="D270:D274"/>
    <mergeCell ref="A275:A279"/>
    <mergeCell ref="A282:A286"/>
    <mergeCell ref="A287:A291"/>
    <mergeCell ref="A293:A297"/>
    <mergeCell ref="A298:A302"/>
    <mergeCell ref="A304:A308"/>
    <mergeCell ref="C13:C17"/>
    <mergeCell ref="C18:C22"/>
    <mergeCell ref="C24:C28"/>
    <mergeCell ref="C36:C40"/>
    <mergeCell ref="C42:C46"/>
    <mergeCell ref="C48:C52"/>
    <mergeCell ref="C54:C58"/>
    <mergeCell ref="C60:C64"/>
    <mergeCell ref="C66:C70"/>
    <mergeCell ref="C72:C76"/>
    <mergeCell ref="C78:C82"/>
    <mergeCell ref="C84:C88"/>
    <mergeCell ref="C90:C94"/>
    <mergeCell ref="C96:C100"/>
    <mergeCell ref="C107:C111"/>
    <mergeCell ref="A214:A218"/>
    <mergeCell ref="A224:A228"/>
    <mergeCell ref="A230:A234"/>
    <mergeCell ref="A219:A223"/>
    <mergeCell ref="A258:A262"/>
    <mergeCell ref="A152:A156"/>
    <mergeCell ref="A158:A162"/>
    <mergeCell ref="A164:A168"/>
    <mergeCell ref="A170:A174"/>
    <mergeCell ref="A176:A180"/>
    <mergeCell ref="A181:A185"/>
    <mergeCell ref="A187:A191"/>
    <mergeCell ref="A192:A196"/>
    <mergeCell ref="A198:A202"/>
    <mergeCell ref="A253:I257"/>
    <mergeCell ref="A101:A105"/>
    <mergeCell ref="A107:A111"/>
    <mergeCell ref="A112:A116"/>
    <mergeCell ref="A118:A122"/>
    <mergeCell ref="A124:A128"/>
    <mergeCell ref="A130:A134"/>
    <mergeCell ref="A136:A140"/>
    <mergeCell ref="A141:A145"/>
    <mergeCell ref="A147:A151"/>
    <mergeCell ref="A48:A52"/>
    <mergeCell ref="A54:A58"/>
    <mergeCell ref="A60:A64"/>
    <mergeCell ref="A66:A70"/>
    <mergeCell ref="A72:A76"/>
    <mergeCell ref="A78:A82"/>
    <mergeCell ref="A84:A88"/>
    <mergeCell ref="A90:A94"/>
    <mergeCell ref="A96:A100"/>
    <mergeCell ref="B2:H3"/>
    <mergeCell ref="A5:A6"/>
    <mergeCell ref="A13:A17"/>
    <mergeCell ref="A18:A22"/>
    <mergeCell ref="A24:A28"/>
    <mergeCell ref="A30:A34"/>
    <mergeCell ref="A36:A40"/>
    <mergeCell ref="A42:A46"/>
    <mergeCell ref="C5:C6"/>
    <mergeCell ref="E5:F5"/>
    <mergeCell ref="G5:I5"/>
    <mergeCell ref="A8:I12"/>
    <mergeCell ref="C30:C34"/>
    <mergeCell ref="B4:H4"/>
    <mergeCell ref="D36:D40"/>
    <mergeCell ref="E36:E40"/>
    <mergeCell ref="F36:F40"/>
    <mergeCell ref="B42:B46"/>
    <mergeCell ref="D42:D46"/>
    <mergeCell ref="E42:E46"/>
    <mergeCell ref="F42:F46"/>
    <mergeCell ref="E1:H1"/>
    <mergeCell ref="B224:B228"/>
    <mergeCell ref="D224:D228"/>
    <mergeCell ref="E224:E228"/>
    <mergeCell ref="F224:F228"/>
    <mergeCell ref="B5:B6"/>
    <mergeCell ref="D5:D6"/>
    <mergeCell ref="B13:B17"/>
    <mergeCell ref="D13:D17"/>
    <mergeCell ref="E13:E17"/>
    <mergeCell ref="F13:F17"/>
    <mergeCell ref="B18:B22"/>
    <mergeCell ref="D18:D22"/>
    <mergeCell ref="E18:E22"/>
    <mergeCell ref="F18:F22"/>
    <mergeCell ref="B24:B28"/>
    <mergeCell ref="D24:D28"/>
    <mergeCell ref="E24:E28"/>
    <mergeCell ref="F24:F28"/>
    <mergeCell ref="B30:B34"/>
    <mergeCell ref="D30:D34"/>
    <mergeCell ref="E30:E34"/>
    <mergeCell ref="F30:F34"/>
    <mergeCell ref="B36:B40"/>
    <mergeCell ref="B48:B52"/>
    <mergeCell ref="D48:D52"/>
    <mergeCell ref="E48:E52"/>
    <mergeCell ref="F48:F52"/>
    <mergeCell ref="B54:B58"/>
    <mergeCell ref="D54:D58"/>
    <mergeCell ref="E54:E58"/>
    <mergeCell ref="F54:F58"/>
    <mergeCell ref="B60:B64"/>
    <mergeCell ref="D60:D64"/>
    <mergeCell ref="E60:E64"/>
    <mergeCell ref="F60:F64"/>
    <mergeCell ref="B66:B70"/>
    <mergeCell ref="D66:D70"/>
    <mergeCell ref="E66:E70"/>
    <mergeCell ref="F66:F70"/>
    <mergeCell ref="B72:B76"/>
    <mergeCell ref="D72:D76"/>
    <mergeCell ref="E72:E76"/>
    <mergeCell ref="F72:F76"/>
    <mergeCell ref="B96:B100"/>
    <mergeCell ref="D96:D100"/>
    <mergeCell ref="E96:E100"/>
    <mergeCell ref="F96:F100"/>
    <mergeCell ref="B78:B82"/>
    <mergeCell ref="D78:D82"/>
    <mergeCell ref="E78:E82"/>
    <mergeCell ref="F78:F82"/>
    <mergeCell ref="B84:B88"/>
    <mergeCell ref="D84:D88"/>
    <mergeCell ref="E84:E88"/>
    <mergeCell ref="F84:F88"/>
    <mergeCell ref="B90:B94"/>
    <mergeCell ref="D90:D94"/>
    <mergeCell ref="E90:E94"/>
    <mergeCell ref="F90:F94"/>
    <mergeCell ref="B101:B105"/>
    <mergeCell ref="D101:D105"/>
    <mergeCell ref="E101:E105"/>
    <mergeCell ref="F101:F105"/>
    <mergeCell ref="B107:B111"/>
    <mergeCell ref="D107:D111"/>
    <mergeCell ref="E107:E111"/>
    <mergeCell ref="F107:F111"/>
    <mergeCell ref="C101:C105"/>
    <mergeCell ref="B112:B116"/>
    <mergeCell ref="D112:D116"/>
    <mergeCell ref="E112:E116"/>
    <mergeCell ref="F112:F116"/>
    <mergeCell ref="B118:B122"/>
    <mergeCell ref="D118:D122"/>
    <mergeCell ref="E118:E122"/>
    <mergeCell ref="F118:F122"/>
    <mergeCell ref="C112:C116"/>
    <mergeCell ref="C118:C122"/>
    <mergeCell ref="B124:B128"/>
    <mergeCell ref="D124:D128"/>
    <mergeCell ref="E124:E128"/>
    <mergeCell ref="F124:F128"/>
    <mergeCell ref="B130:B134"/>
    <mergeCell ref="D130:D134"/>
    <mergeCell ref="E130:E134"/>
    <mergeCell ref="F130:F134"/>
    <mergeCell ref="C130:C134"/>
    <mergeCell ref="C124:C128"/>
    <mergeCell ref="B147:B151"/>
    <mergeCell ref="D147:D151"/>
    <mergeCell ref="E147:E151"/>
    <mergeCell ref="F147:F151"/>
    <mergeCell ref="B152:B156"/>
    <mergeCell ref="D152:D156"/>
    <mergeCell ref="E152:E156"/>
    <mergeCell ref="F152:F156"/>
    <mergeCell ref="C147:C151"/>
    <mergeCell ref="C152:C156"/>
    <mergeCell ref="B158:B162"/>
    <mergeCell ref="D158:D162"/>
    <mergeCell ref="E158:E162"/>
    <mergeCell ref="F158:F162"/>
    <mergeCell ref="B164:B168"/>
    <mergeCell ref="D164:D168"/>
    <mergeCell ref="E164:E168"/>
    <mergeCell ref="F164:F168"/>
    <mergeCell ref="C158:C162"/>
    <mergeCell ref="C164:C168"/>
    <mergeCell ref="B170:B174"/>
    <mergeCell ref="D170:D174"/>
    <mergeCell ref="E170:E174"/>
    <mergeCell ref="F170:F174"/>
    <mergeCell ref="B176:B180"/>
    <mergeCell ref="D176:D180"/>
    <mergeCell ref="E176:E180"/>
    <mergeCell ref="F176:F180"/>
    <mergeCell ref="C170:C174"/>
    <mergeCell ref="C176:C180"/>
    <mergeCell ref="B181:B185"/>
    <mergeCell ref="D181:D185"/>
    <mergeCell ref="E181:E185"/>
    <mergeCell ref="F181:F185"/>
    <mergeCell ref="B187:B191"/>
    <mergeCell ref="D187:D191"/>
    <mergeCell ref="E187:E191"/>
    <mergeCell ref="F187:F191"/>
    <mergeCell ref="C181:C185"/>
    <mergeCell ref="C187:C191"/>
    <mergeCell ref="B192:B196"/>
    <mergeCell ref="D192:D196"/>
    <mergeCell ref="E192:E196"/>
    <mergeCell ref="F192:F196"/>
    <mergeCell ref="B198:B202"/>
    <mergeCell ref="D198:D202"/>
    <mergeCell ref="E198:E202"/>
    <mergeCell ref="F198:F202"/>
    <mergeCell ref="C192:C196"/>
    <mergeCell ref="C198:C202"/>
    <mergeCell ref="D287:D291"/>
    <mergeCell ref="E287:E291"/>
    <mergeCell ref="F287:F291"/>
    <mergeCell ref="B203:B207"/>
    <mergeCell ref="D203:D207"/>
    <mergeCell ref="E203:E207"/>
    <mergeCell ref="F203:F207"/>
    <mergeCell ref="B209:B213"/>
    <mergeCell ref="D209:D213"/>
    <mergeCell ref="E209:E213"/>
    <mergeCell ref="F209:F213"/>
    <mergeCell ref="B242:B246"/>
    <mergeCell ref="D242:D246"/>
    <mergeCell ref="E242:E246"/>
    <mergeCell ref="F242:F246"/>
    <mergeCell ref="C224:C228"/>
    <mergeCell ref="C230:C234"/>
    <mergeCell ref="C236:C240"/>
    <mergeCell ref="C242:C246"/>
    <mergeCell ref="C247:C251"/>
    <mergeCell ref="C258:C262"/>
    <mergeCell ref="C263:C267"/>
    <mergeCell ref="C270:C274"/>
    <mergeCell ref="F230:F234"/>
    <mergeCell ref="B293:B297"/>
    <mergeCell ref="D293:D297"/>
    <mergeCell ref="E293:E297"/>
    <mergeCell ref="F293:F297"/>
    <mergeCell ref="C287:C291"/>
    <mergeCell ref="C293:C297"/>
    <mergeCell ref="B298:B302"/>
    <mergeCell ref="E270:E274"/>
    <mergeCell ref="F270:F274"/>
    <mergeCell ref="B275:B279"/>
    <mergeCell ref="D275:D279"/>
    <mergeCell ref="E275:E279"/>
    <mergeCell ref="F275:F279"/>
    <mergeCell ref="D298:D302"/>
    <mergeCell ref="E298:E302"/>
    <mergeCell ref="F298:F302"/>
    <mergeCell ref="B282:B286"/>
    <mergeCell ref="D282:D286"/>
    <mergeCell ref="E282:E286"/>
    <mergeCell ref="F282:F286"/>
    <mergeCell ref="C275:C279"/>
    <mergeCell ref="C282:C286"/>
    <mergeCell ref="B287:B291"/>
    <mergeCell ref="K219:K223"/>
    <mergeCell ref="L219:L223"/>
    <mergeCell ref="M219:M223"/>
    <mergeCell ref="B214:B218"/>
    <mergeCell ref="D214:D218"/>
    <mergeCell ref="E214:E218"/>
    <mergeCell ref="F214:F218"/>
    <mergeCell ref="B219:B223"/>
    <mergeCell ref="D219:D223"/>
    <mergeCell ref="E219:E223"/>
    <mergeCell ref="F219:F223"/>
    <mergeCell ref="C214:C218"/>
    <mergeCell ref="C219:C223"/>
    <mergeCell ref="I219:I223"/>
    <mergeCell ref="G219:G223"/>
    <mergeCell ref="H219:H223"/>
    <mergeCell ref="J219:J223"/>
    <mergeCell ref="A309:B309"/>
    <mergeCell ref="B136:B140"/>
    <mergeCell ref="D136:D140"/>
    <mergeCell ref="E136:E140"/>
    <mergeCell ref="F136:F140"/>
    <mergeCell ref="B141:B145"/>
    <mergeCell ref="D141:D145"/>
    <mergeCell ref="E141:E145"/>
    <mergeCell ref="F141:F145"/>
    <mergeCell ref="C136:C140"/>
    <mergeCell ref="C141:C145"/>
    <mergeCell ref="B304:B308"/>
    <mergeCell ref="D304:D308"/>
    <mergeCell ref="E304:E308"/>
    <mergeCell ref="F304:F308"/>
    <mergeCell ref="C298:C302"/>
    <mergeCell ref="C304:C308"/>
    <mergeCell ref="B236:B240"/>
    <mergeCell ref="D236:D240"/>
    <mergeCell ref="E236:E240"/>
    <mergeCell ref="F236:F240"/>
    <mergeCell ref="B230:B234"/>
    <mergeCell ref="D230:D234"/>
    <mergeCell ref="E230:E234"/>
  </mergeCells>
  <pageMargins left="0.19685039370078741" right="0.19685039370078741" top="0.19685039370078741" bottom="0.19685039370078741" header="0.19685039370078741" footer="0.19685039370078741"/>
  <pageSetup paperSize="9" scale="64" fitToHeight="15" orientation="landscape" r:id="rId1"/>
  <headerFooter differentFirst="1">
    <oddFooter>&amp;L&amp;R</oddFooter>
  </headerFooter>
  <rowBreaks count="9" manualBreakCount="9">
    <brk id="28" max="8" man="1"/>
    <brk id="53" max="8" man="1"/>
    <brk id="83" max="8" man="1"/>
    <brk id="157" max="8" man="1"/>
    <brk id="197" max="8" man="1"/>
    <brk id="235" max="8" man="1"/>
    <brk id="262" max="8" man="1"/>
    <brk id="269" max="8" man="1"/>
    <brk id="28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Комфортная среда на 2026</vt:lpstr>
      <vt:lpstr>'Комфортная среда на 2026'!Print_Titles</vt:lpstr>
      <vt:lpstr>'Комфортная среда на 2026'!Область_печати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Бондаренко Оксана Богдановна</dc:creator>
  <cp:lastModifiedBy>Senkina-VS</cp:lastModifiedBy>
  <cp:revision>24</cp:revision>
  <cp:lastPrinted>2026-03-27T08:58:08Z</cp:lastPrinted>
  <dcterms:created xsi:type="dcterms:W3CDTF">2020-09-04T11:32:12Z</dcterms:created>
  <dcterms:modified xsi:type="dcterms:W3CDTF">2026-04-24T11:16:06Z</dcterms:modified>
</cp:coreProperties>
</file>